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yeste\Downloads\"/>
    </mc:Choice>
  </mc:AlternateContent>
  <xr:revisionPtr revIDLastSave="0" documentId="13_ncr:1_{8E5443B4-40D4-4995-ACF4-0EEE56DFF0F3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QP unitaris" sheetId="5" r:id="rId1"/>
    <sheet name="Pressupost" sheetId="1" r:id="rId2"/>
    <sheet name="IMPORTS AMB IVA" sheetId="6" state="hidden" r:id="rId3"/>
  </sheets>
  <definedNames>
    <definedName name="_xlnm.Print_Area" localSheetId="1">Pressupost!$A$1:$K$86</definedName>
    <definedName name="_xlnm.Print_Area" localSheetId="0">'QP unitaris'!$A$1:$F$56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8" i="1" l="1"/>
  <c r="D54" i="1"/>
  <c r="D55" i="1"/>
  <c r="D56" i="1"/>
  <c r="D57" i="1"/>
  <c r="D58" i="1"/>
  <c r="D59" i="1"/>
  <c r="D60" i="1"/>
  <c r="D61" i="1"/>
  <c r="D62" i="1"/>
  <c r="D63" i="1"/>
  <c r="D53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15" i="1"/>
  <c r="D16" i="1"/>
  <c r="D17" i="1"/>
  <c r="D18" i="1"/>
  <c r="D19" i="1"/>
  <c r="D20" i="1"/>
  <c r="D21" i="1"/>
  <c r="D22" i="1"/>
  <c r="D23" i="1"/>
  <c r="D14" i="1"/>
  <c r="D9" i="1"/>
  <c r="D8" i="1"/>
  <c r="D7" i="1"/>
  <c r="C3" i="6"/>
  <c r="C4" i="6"/>
  <c r="C5" i="6"/>
  <c r="C6" i="6"/>
  <c r="C2" i="6"/>
  <c r="D79" i="1"/>
  <c r="E69" i="1"/>
  <c r="J17" i="1" l="1"/>
  <c r="J18" i="1"/>
  <c r="J19" i="1"/>
  <c r="H20" i="1"/>
  <c r="J21" i="1"/>
  <c r="J22" i="1"/>
  <c r="J23" i="1"/>
  <c r="F24" i="1"/>
  <c r="J25" i="1"/>
  <c r="J26" i="1"/>
  <c r="J27" i="1"/>
  <c r="F28" i="1"/>
  <c r="J29" i="1"/>
  <c r="J30" i="1"/>
  <c r="J31" i="1"/>
  <c r="J32" i="1"/>
  <c r="J33" i="1"/>
  <c r="J34" i="1"/>
  <c r="J35" i="1"/>
  <c r="F36" i="1"/>
  <c r="J37" i="1"/>
  <c r="J38" i="1"/>
  <c r="J39" i="1"/>
  <c r="F40" i="1"/>
  <c r="J41" i="1"/>
  <c r="J42" i="1"/>
  <c r="J43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9" i="1"/>
  <c r="C8" i="1"/>
  <c r="C7" i="1"/>
  <c r="D48" i="1"/>
  <c r="J48" i="1" s="1"/>
  <c r="I49" i="1" s="1"/>
  <c r="C63" i="1"/>
  <c r="C62" i="1"/>
  <c r="C61" i="1"/>
  <c r="C60" i="1"/>
  <c r="C59" i="1"/>
  <c r="C58" i="1"/>
  <c r="C57" i="1"/>
  <c r="C56" i="1"/>
  <c r="C55" i="1"/>
  <c r="C54" i="1"/>
  <c r="C53" i="1"/>
  <c r="F30" i="1" l="1"/>
  <c r="F18" i="1"/>
  <c r="F34" i="1"/>
  <c r="F22" i="1"/>
  <c r="F38" i="1"/>
  <c r="F26" i="1"/>
  <c r="F42" i="1"/>
  <c r="H36" i="1"/>
  <c r="H24" i="1"/>
  <c r="J40" i="1"/>
  <c r="J24" i="1"/>
  <c r="F19" i="1"/>
  <c r="F23" i="1"/>
  <c r="F27" i="1"/>
  <c r="F31" i="1"/>
  <c r="F35" i="1"/>
  <c r="F39" i="1"/>
  <c r="F43" i="1"/>
  <c r="H43" i="1"/>
  <c r="H39" i="1"/>
  <c r="H35" i="1"/>
  <c r="H31" i="1"/>
  <c r="H27" i="1"/>
  <c r="H23" i="1"/>
  <c r="H19" i="1"/>
  <c r="H40" i="1"/>
  <c r="H28" i="1"/>
  <c r="H16" i="1"/>
  <c r="J36" i="1"/>
  <c r="J28" i="1"/>
  <c r="J20" i="1"/>
  <c r="J16" i="1"/>
  <c r="F20" i="1"/>
  <c r="F32" i="1"/>
  <c r="H42" i="1"/>
  <c r="H38" i="1"/>
  <c r="H34" i="1"/>
  <c r="H30" i="1"/>
  <c r="H26" i="1"/>
  <c r="H22" i="1"/>
  <c r="H18" i="1"/>
  <c r="H48" i="1"/>
  <c r="G49" i="1" s="1"/>
  <c r="H32" i="1"/>
  <c r="F21" i="1"/>
  <c r="F25" i="1"/>
  <c r="F29" i="1"/>
  <c r="F33" i="1"/>
  <c r="F37" i="1"/>
  <c r="F41" i="1"/>
  <c r="F17" i="1"/>
  <c r="H41" i="1"/>
  <c r="H37" i="1"/>
  <c r="H33" i="1"/>
  <c r="H29" i="1"/>
  <c r="H25" i="1"/>
  <c r="H21" i="1"/>
  <c r="H17" i="1"/>
  <c r="C68" i="1"/>
  <c r="H61" i="1" l="1"/>
  <c r="J61" i="1"/>
  <c r="H57" i="1"/>
  <c r="J57" i="1"/>
  <c r="H68" i="1"/>
  <c r="G69" i="1" s="1"/>
  <c r="J68" i="1"/>
  <c r="I69" i="1" s="1"/>
  <c r="J60" i="1"/>
  <c r="H60" i="1"/>
  <c r="F63" i="1"/>
  <c r="J63" i="1"/>
  <c r="H63" i="1"/>
  <c r="F59" i="1"/>
  <c r="J59" i="1"/>
  <c r="H59" i="1"/>
  <c r="J62" i="1"/>
  <c r="H62" i="1"/>
  <c r="J58" i="1"/>
  <c r="H58" i="1"/>
  <c r="F61" i="1"/>
  <c r="F60" i="1"/>
  <c r="F58" i="1"/>
  <c r="F62" i="1"/>
  <c r="E16" i="1"/>
  <c r="F16" i="1" s="1"/>
  <c r="E15" i="1"/>
  <c r="E14" i="1"/>
  <c r="I15" i="1"/>
  <c r="G15" i="1"/>
  <c r="F48" i="1"/>
  <c r="E49" i="1" s="1"/>
  <c r="D81" i="1" l="1"/>
  <c r="J7" i="1"/>
  <c r="H7" i="1"/>
  <c r="F7" i="1"/>
  <c r="H14" i="1"/>
  <c r="J14" i="1"/>
  <c r="F14" i="1"/>
  <c r="J15" i="1"/>
  <c r="H15" i="1"/>
  <c r="F15" i="1"/>
  <c r="J54" i="1"/>
  <c r="H54" i="1"/>
  <c r="H9" i="1"/>
  <c r="F9" i="1"/>
  <c r="J9" i="1"/>
  <c r="H53" i="1"/>
  <c r="J53" i="1"/>
  <c r="J56" i="1"/>
  <c r="H56" i="1"/>
  <c r="J8" i="1"/>
  <c r="H8" i="1"/>
  <c r="F8" i="1"/>
  <c r="H55" i="1"/>
  <c r="J55" i="1"/>
  <c r="F57" i="1"/>
  <c r="F56" i="1"/>
  <c r="F55" i="1"/>
  <c r="F54" i="1"/>
  <c r="F53" i="1"/>
  <c r="I44" i="1" l="1"/>
  <c r="E64" i="1"/>
  <c r="I10" i="1"/>
  <c r="G64" i="1"/>
  <c r="E10" i="1"/>
  <c r="I64" i="1"/>
  <c r="G44" i="1"/>
  <c r="E44" i="1"/>
  <c r="D78" i="1" s="1"/>
  <c r="G10" i="1"/>
  <c r="G71" i="1" s="1"/>
  <c r="I71" i="1" l="1"/>
  <c r="D80" i="1"/>
  <c r="D77" i="1"/>
  <c r="E71" i="1"/>
  <c r="D72" i="1" s="1"/>
  <c r="D73" i="1" s="1"/>
  <c r="D83" i="1"/>
  <c r="D84" i="1" l="1"/>
  <c r="D85" i="1" s="1"/>
</calcChain>
</file>

<file path=xl/sharedStrings.xml><?xml version="1.0" encoding="utf-8"?>
<sst xmlns="http://schemas.openxmlformats.org/spreadsheetml/2006/main" count="283" uniqueCount="155">
  <si>
    <t>SERVEI DE MANTENIMENT DE LES INSTAL·LACIONS DE CLIMATITZACIÓ, CALEFACCIÓ I VENTILACIÓ D’ATL (2025-347)</t>
  </si>
  <si>
    <t>Quadre de preus 1:</t>
  </si>
  <si>
    <t>Codi</t>
  </si>
  <si>
    <t>Descripció</t>
  </si>
  <si>
    <t>Unitat</t>
  </si>
  <si>
    <t>Preu licitació
(€)</t>
  </si>
  <si>
    <t>Preu d'oferta
(€)</t>
  </si>
  <si>
    <t>PC001</t>
  </si>
  <si>
    <t>Actualització de l’inventari dels equips objecte del contracte, segons indicacions descrites a la clàusula 5 del PPT.</t>
  </si>
  <si>
    <t>Ut.</t>
  </si>
  <si>
    <t>PC002</t>
  </si>
  <si>
    <t>Informe descriptiu i fotogràfic de l’estat de totes les instal·lacions objecte del contracte, segons indicacions descrites a la clàusula 5 del PPT.</t>
  </si>
  <si>
    <t>PC003</t>
  </si>
  <si>
    <t>Pla de manteniment preventiu i d’inspeccions periòdiques reglamentàries, segons indicacions descrites a la clàusula 5 del PPT.</t>
  </si>
  <si>
    <t>PC004</t>
  </si>
  <si>
    <t>Informe final del servei executat, segons indicacions descrites a la clàusula 5 del PPT.</t>
  </si>
  <si>
    <t>PC005.1</t>
  </si>
  <si>
    <t>Inspecció periòdica d'eficiència energèrica d'una instal·lació, segons indicacions descrites a la clàusula 5 del PPT. IPE del RITE.</t>
  </si>
  <si>
    <t>PC005.2</t>
  </si>
  <si>
    <t>Inspecció periòdica d'instal·lació completa, segons indicacions descrites a la clàusula 5 del PPT. IPIC del RITE.</t>
  </si>
  <si>
    <t>PC005.3</t>
  </si>
  <si>
    <t>Inspecció periòdica d'instal·lació frigorífica, segons indicacions descrites a la clàusula 5 del PPT. RSIF.</t>
  </si>
  <si>
    <t>PC005.4</t>
  </si>
  <si>
    <t>Informe de conformitat realitzat per un Organisme de Control previ a la signatura de la Declaració de conformitat per part de ATL en el cas d'una legalització RITE o RSIF</t>
  </si>
  <si>
    <t>PC005.5</t>
  </si>
  <si>
    <t>Informe de resposta a una no conformitat en una inspecció periòdica</t>
  </si>
  <si>
    <t>PC005.6</t>
  </si>
  <si>
    <t>Memòria tècnica per la legalització d'una instal·lació tèrmica (RITE). Inclou plànols, documentació complementaria, registre i taxes.</t>
  </si>
  <si>
    <t>PC005.7</t>
  </si>
  <si>
    <t>Projecte tècnic per la legalització d'una instal·lació tèrmica (RITE). Inclou plànols, documentació complementaria, registre i taxes.</t>
  </si>
  <si>
    <t>PC005.8</t>
  </si>
  <si>
    <t>Projecte tècnic Nivell 1 per la legalització d'una instal·lació frigorífica (RSIF). Inclou plànols, documentació complementaria i taxes.</t>
  </si>
  <si>
    <t>PC005.9</t>
  </si>
  <si>
    <t>Projecte tècnic Nivell 2 per la legalització d'una instal·lació frigorífica (RSIF). Inclou plànols, documentació complementaria i taxes.</t>
  </si>
  <si>
    <t>PC005.10</t>
  </si>
  <si>
    <t>Llibre de registre per una instal·lació frigorífica. Inclou planell i rètol de la unitat de producció instal·lats conforme IF-10 del RSIF.</t>
  </si>
  <si>
    <t>PC005.11</t>
  </si>
  <si>
    <t>Gestió documental i registre del canvi de titular d'una instal·lació tèrmica o frigorífica</t>
  </si>
  <si>
    <t>PC006</t>
  </si>
  <si>
    <t xml:space="preserve">Encarregat de manteniment preventiu i/o correctiu, per qualsevol horari i tipus de jornada. Inclou desplaçaments inicial i final, dietes i qualsevol altra despesa associada. </t>
  </si>
  <si>
    <t>h</t>
  </si>
  <si>
    <t>PC007</t>
  </si>
  <si>
    <t xml:space="preserve">Oficial de manteniment preventiu i/o correctiu, per qualsevol horari i tipus de jornada. Inclou desplaçaments inicial i final, dietes i qualsevol altra despesa associada. </t>
  </si>
  <si>
    <t>PC008</t>
  </si>
  <si>
    <t xml:space="preserve">Vehicle industrial de manteniment preventiu i/o correctiu, per qualsevol horari i tipus de jornada. Inclou qualsevol despesa associada al seu ús. </t>
  </si>
  <si>
    <t>mes</t>
  </si>
  <si>
    <t>PC009</t>
  </si>
  <si>
    <t>Subministrament de rotlle de manta filtrant tipus G3 amb 40 m2 de superfície</t>
  </si>
  <si>
    <t>PC010</t>
  </si>
  <si>
    <t>Subministrament de filtre G4 485x455x96</t>
  </si>
  <si>
    <t>PC011</t>
  </si>
  <si>
    <t>Subministrament de filtre G4  515x455x96</t>
  </si>
  <si>
    <t>PC012</t>
  </si>
  <si>
    <t>Subministrament de filtre G4 652x446x96</t>
  </si>
  <si>
    <t>PC013</t>
  </si>
  <si>
    <t>Subministrament de filtre G4 850x395x96</t>
  </si>
  <si>
    <t>PC014</t>
  </si>
  <si>
    <t>Subministrament de filtre G4 615x495x48</t>
  </si>
  <si>
    <t>PC015</t>
  </si>
  <si>
    <t>Subministrament de filtre M5 287x592x48</t>
  </si>
  <si>
    <t>PC016</t>
  </si>
  <si>
    <t>Subministrament de filtre M5 592x592x48</t>
  </si>
  <si>
    <t>PC017</t>
  </si>
  <si>
    <t>Subministrament de filtre M6 240x240x25</t>
  </si>
  <si>
    <t>PC018</t>
  </si>
  <si>
    <t>Subministrament de filtre M6 240x340x25</t>
  </si>
  <si>
    <t>PC019</t>
  </si>
  <si>
    <t>Subministrament de filtre M6 450x340x23</t>
  </si>
  <si>
    <t>PC020</t>
  </si>
  <si>
    <t>Subministrament de filtre M6 365x450x25</t>
  </si>
  <si>
    <t>PC021</t>
  </si>
  <si>
    <t>Subministrament de filtre M6 287x287x48</t>
  </si>
  <si>
    <t>PC022</t>
  </si>
  <si>
    <t>Subministrament de filtre M6 300x250x48</t>
  </si>
  <si>
    <t>PC023</t>
  </si>
  <si>
    <t>Subministrament de filtre F7 446x495x48</t>
  </si>
  <si>
    <t>PC024</t>
  </si>
  <si>
    <t>Subministrament de filtre F7 287x592x292</t>
  </si>
  <si>
    <t>PC025</t>
  </si>
  <si>
    <t>Subministrament de filtre F7 592x592x292</t>
  </si>
  <si>
    <t>PC026</t>
  </si>
  <si>
    <t>Subministrament de filtre F8 240x240x25</t>
  </si>
  <si>
    <t>PC027</t>
  </si>
  <si>
    <t>Subministrament de filtre F8 240x340x25</t>
  </si>
  <si>
    <t>PC028</t>
  </si>
  <si>
    <t>Subministrament de filtre F8 450x340x23</t>
  </si>
  <si>
    <t>PC029</t>
  </si>
  <si>
    <t>Subministrament de filtre F8 365x450x25</t>
  </si>
  <si>
    <t>PC030</t>
  </si>
  <si>
    <t>Subministrament de filtre F8 287x287x48</t>
  </si>
  <si>
    <t>PC031</t>
  </si>
  <si>
    <t>Subministrament de filtre F8 300x250x48</t>
  </si>
  <si>
    <t>PC032</t>
  </si>
  <si>
    <t>Subministrament de filtre F9 287x592x292</t>
  </si>
  <si>
    <t>PC033</t>
  </si>
  <si>
    <t>Subministrament de filtre F9 592x592x292</t>
  </si>
  <si>
    <t>PC034</t>
  </si>
  <si>
    <t>Subministrament de filtre F9 446x495x48</t>
  </si>
  <si>
    <t>PC035</t>
  </si>
  <si>
    <t>Subministrament de corretja de transmissió SPZ 1060, SPZ 1087, SPZ 1112 o SPZ 1137</t>
  </si>
  <si>
    <t>PC036</t>
  </si>
  <si>
    <t>Subministrament de gas refrigerant R410A (inclou impostos sobre gas)</t>
  </si>
  <si>
    <t>Kg</t>
  </si>
  <si>
    <t>PC037</t>
  </si>
  <si>
    <t xml:space="preserve">Subministrament de gas refrigerant R407C (inclou impostos sobre gas) </t>
  </si>
  <si>
    <t>PC038</t>
  </si>
  <si>
    <t xml:space="preserve">Subministrament de gas refrigerant RS70 (inclou impostos sobre gas) </t>
  </si>
  <si>
    <t>PC039</t>
  </si>
  <si>
    <t>Subministrament de gas refrigerant R32 (inclou impostos sobre gas)</t>
  </si>
  <si>
    <t>PC040</t>
  </si>
  <si>
    <t xml:space="preserve">Subministrament de gas refrigerant R454B (inclou impostos sobre gas) </t>
  </si>
  <si>
    <t>PC041</t>
  </si>
  <si>
    <t>Recuperació i destrucció  de qualsevol gas refirgerant. Inclou posterior certificat de destrucció.</t>
  </si>
  <si>
    <t>PC042</t>
  </si>
  <si>
    <r>
      <t xml:space="preserve">Partida alçada a justificar mitjançant els quadres de preus 1, 2, 3 i 4. </t>
    </r>
    <r>
      <rPr>
        <b/>
        <sz val="10"/>
        <color rgb="FF000000"/>
        <rFont val="Arial"/>
        <family val="2"/>
      </rPr>
      <t>EL PREU NO ES POT MODIFICAR</t>
    </r>
  </si>
  <si>
    <t>PA</t>
  </si>
  <si>
    <t>SERVEI DE MANTENIMENT DE LES INSTAL·LACIONS DE CLIMATITZACIÓ, CALEFACCIÓ I VENTILACIÓ D’ATL (2025-347). PRESSUPOST.</t>
  </si>
  <si>
    <t>CODI</t>
  </si>
  <si>
    <t>DESCRIPCIÓ</t>
  </si>
  <si>
    <t>CAPÍTOL 1. TASQUES PRÈVIES I INICI DELS TREBALLS</t>
  </si>
  <si>
    <t>Preu</t>
  </si>
  <si>
    <t>Amidament</t>
  </si>
  <si>
    <t>Import</t>
  </si>
  <si>
    <t>Total Capítol 1</t>
  </si>
  <si>
    <t>CAPÍTOL 2. MANTENIMENT PREVENTIU</t>
  </si>
  <si>
    <t>Total Capítol 2</t>
  </si>
  <si>
    <t>CAPÍTOL 3. MANTENIMENT CORRECTIU</t>
  </si>
  <si>
    <t>Total Capítol 3</t>
  </si>
  <si>
    <t>CAPÍTOL 4. INSPECCIONS PERIÒDIQUES REGLAMENTÀRIES I ENGINYERIA</t>
  </si>
  <si>
    <t>Total Capítol 4</t>
  </si>
  <si>
    <t>CAPÍTOL 5. INFORME FINAL DEL SERVEI</t>
  </si>
  <si>
    <t>Total Capítol 5</t>
  </si>
  <si>
    <t xml:space="preserve">IMPORTS ANUALS TOTALS </t>
  </si>
  <si>
    <t>TOTAL Pressupost d'Execució per Contractista (IVA exclòs)</t>
  </si>
  <si>
    <t>TOTAL Pressupost d'Execució per Contractista (IVA inclòs)</t>
  </si>
  <si>
    <t>RESUM PRESSUPOST</t>
  </si>
  <si>
    <r>
      <t>Import total (</t>
    </r>
    <r>
      <rPr>
        <b/>
        <sz val="10"/>
        <color rgb="FF000000"/>
        <rFont val="Aptos Narrow"/>
        <family val="2"/>
      </rPr>
      <t>€</t>
    </r>
    <r>
      <rPr>
        <b/>
        <sz val="9"/>
        <color rgb="FF000000"/>
        <rFont val="Arial"/>
        <family val="2"/>
      </rPr>
      <t>)</t>
    </r>
  </si>
  <si>
    <t>Cap 1. Tasques prèvies i inici dels treballs</t>
  </si>
  <si>
    <t>Cap 2. Manteniment preventiu</t>
  </si>
  <si>
    <t>Cap 3. Manteniment correctiu</t>
  </si>
  <si>
    <t>Cap 4. Inspeccions periòdiques reglamentàries</t>
  </si>
  <si>
    <t>Cap 5. Informe final de servei</t>
  </si>
  <si>
    <t>TOTAL Pressupost licitació</t>
  </si>
  <si>
    <t>21% IVA</t>
  </si>
  <si>
    <t>TOTAL Pressupost licitació (IVA inclòs)</t>
  </si>
  <si>
    <t>Any 2026</t>
  </si>
  <si>
    <t>Any 2027</t>
  </si>
  <si>
    <t>Any 2028</t>
  </si>
  <si>
    <t>Total</t>
  </si>
  <si>
    <t>Tasques prèvies i inici dels treballs</t>
  </si>
  <si>
    <t>Manteniment preventiu</t>
  </si>
  <si>
    <t>Manteniment correctiu</t>
  </si>
  <si>
    <t>Inspeccions reglamentàries</t>
  </si>
  <si>
    <t>Informe final de servei</t>
  </si>
  <si>
    <t>TOTAL (IVA exclòs)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</si>
</sst>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000000"/>
      <name val="Aptos Narrow"/>
      <family val="2"/>
    </font>
    <font>
      <b/>
      <sz val="9"/>
      <color rgb="FF000000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6" fillId="0" borderId="10" xfId="0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/>
    </xf>
    <xf numFmtId="44" fontId="6" fillId="0" borderId="1" xfId="1" applyFont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7" fillId="3" borderId="0" xfId="0" applyFont="1" applyFill="1" applyAlignment="1">
      <alignment vertical="center"/>
    </xf>
    <xf numFmtId="44" fontId="6" fillId="0" borderId="11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2" fillId="0" borderId="0" xfId="2" applyNumberFormat="1" applyFont="1" applyAlignment="1">
      <alignment horizontal="righ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3" fontId="4" fillId="2" borderId="8" xfId="0" applyNumberFormat="1" applyFont="1" applyFill="1" applyBorder="1" applyAlignment="1">
      <alignment horizontal="center" vertical="center"/>
    </xf>
    <xf numFmtId="3" fontId="5" fillId="2" borderId="8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164" fontId="6" fillId="0" borderId="15" xfId="0" applyNumberFormat="1" applyFont="1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3" fontId="6" fillId="2" borderId="11" xfId="0" applyNumberFormat="1" applyFont="1" applyFill="1" applyBorder="1" applyAlignment="1">
      <alignment horizontal="center" vertical="center"/>
    </xf>
    <xf numFmtId="164" fontId="6" fillId="0" borderId="11" xfId="0" applyNumberFormat="1" applyFont="1" applyBorder="1" applyAlignment="1">
      <alignment horizontal="right" vertical="center"/>
    </xf>
    <xf numFmtId="44" fontId="6" fillId="0" borderId="1" xfId="1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left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8" fontId="6" fillId="0" borderId="4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 wrapText="1"/>
    </xf>
    <xf numFmtId="8" fontId="6" fillId="0" borderId="23" xfId="0" applyNumberFormat="1" applyFont="1" applyBorder="1" applyAlignment="1">
      <alignment horizontal="center" vertical="center"/>
    </xf>
    <xf numFmtId="0" fontId="0" fillId="0" borderId="24" xfId="0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5" borderId="22" xfId="0" applyFont="1" applyFill="1" applyBorder="1" applyAlignment="1">
      <alignment horizontal="left" vertical="center"/>
    </xf>
    <xf numFmtId="3" fontId="5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164" fontId="2" fillId="2" borderId="27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2" fillId="6" borderId="0" xfId="0" applyFont="1" applyFill="1" applyAlignment="1">
      <alignment horizontal="left" vertical="center"/>
    </xf>
    <xf numFmtId="0" fontId="2" fillId="6" borderId="0" xfId="0" applyFont="1" applyFill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1" fontId="4" fillId="0" borderId="16" xfId="0" applyNumberFormat="1" applyFont="1" applyBorder="1" applyAlignment="1">
      <alignment vertical="center"/>
    </xf>
    <xf numFmtId="1" fontId="4" fillId="0" borderId="4" xfId="0" applyNumberFormat="1" applyFont="1" applyBorder="1" applyAlignment="1">
      <alignment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33" xfId="0" applyFont="1" applyBorder="1" applyAlignment="1">
      <alignment horizontal="left" vertical="center" wrapText="1"/>
    </xf>
    <xf numFmtId="0" fontId="4" fillId="2" borderId="32" xfId="0" applyFont="1" applyFill="1" applyBorder="1" applyAlignment="1">
      <alignment horizontal="right" vertical="center"/>
    </xf>
    <xf numFmtId="0" fontId="6" fillId="2" borderId="34" xfId="0" applyFont="1" applyFill="1" applyBorder="1" applyAlignment="1">
      <alignment horizontal="center" vertical="center"/>
    </xf>
    <xf numFmtId="164" fontId="6" fillId="0" borderId="34" xfId="0" applyNumberFormat="1" applyFont="1" applyBorder="1" applyAlignment="1">
      <alignment horizontal="right" vertical="center"/>
    </xf>
    <xf numFmtId="164" fontId="4" fillId="2" borderId="28" xfId="0" applyNumberFormat="1" applyFont="1" applyFill="1" applyBorder="1" applyAlignment="1">
      <alignment vertical="center"/>
    </xf>
    <xf numFmtId="0" fontId="0" fillId="0" borderId="33" xfId="0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/>
    </xf>
    <xf numFmtId="164" fontId="6" fillId="0" borderId="33" xfId="0" applyNumberFormat="1" applyFont="1" applyBorder="1" applyAlignment="1">
      <alignment horizontal="right" vertical="center"/>
    </xf>
    <xf numFmtId="164" fontId="4" fillId="2" borderId="32" xfId="0" applyNumberFormat="1" applyFont="1" applyFill="1" applyBorder="1" applyAlignment="1">
      <alignment vertical="center"/>
    </xf>
    <xf numFmtId="164" fontId="6" fillId="0" borderId="34" xfId="1" applyNumberFormat="1" applyFont="1" applyFill="1" applyBorder="1" applyAlignment="1">
      <alignment horizontal="right" vertical="center"/>
    </xf>
    <xf numFmtId="0" fontId="4" fillId="2" borderId="33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left" vertical="center"/>
    </xf>
    <xf numFmtId="164" fontId="4" fillId="2" borderId="14" xfId="1" applyNumberFormat="1" applyFont="1" applyFill="1" applyBorder="1" applyAlignment="1">
      <alignment vertical="center"/>
    </xf>
    <xf numFmtId="0" fontId="6" fillId="0" borderId="5" xfId="0" applyFont="1" applyBorder="1" applyAlignment="1">
      <alignment horizontal="left" vertical="center" wrapText="1"/>
    </xf>
    <xf numFmtId="8" fontId="0" fillId="0" borderId="0" xfId="0" applyNumberFormat="1"/>
    <xf numFmtId="164" fontId="2" fillId="2" borderId="37" xfId="0" applyNumberFormat="1" applyFont="1" applyFill="1" applyBorder="1" applyAlignment="1">
      <alignment horizontal="center" vertical="center" wrapText="1"/>
    </xf>
    <xf numFmtId="164" fontId="3" fillId="7" borderId="38" xfId="0" applyNumberFormat="1" applyFont="1" applyFill="1" applyBorder="1" applyAlignment="1">
      <alignment horizontal="center" vertical="center"/>
    </xf>
    <xf numFmtId="164" fontId="3" fillId="7" borderId="39" xfId="0" applyNumberFormat="1" applyFont="1" applyFill="1" applyBorder="1" applyAlignment="1">
      <alignment horizontal="center" vertical="center"/>
    </xf>
    <xf numFmtId="164" fontId="3" fillId="0" borderId="4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4" fillId="2" borderId="35" xfId="1" applyNumberFormat="1" applyFont="1" applyFill="1" applyBorder="1" applyAlignment="1">
      <alignment horizontal="right" vertical="center"/>
    </xf>
    <xf numFmtId="164" fontId="4" fillId="2" borderId="36" xfId="1" applyNumberFormat="1" applyFont="1" applyFill="1" applyBorder="1" applyAlignment="1">
      <alignment horizontal="right" vertical="center"/>
    </xf>
    <xf numFmtId="164" fontId="4" fillId="2" borderId="32" xfId="0" applyNumberFormat="1" applyFont="1" applyFill="1" applyBorder="1" applyAlignment="1">
      <alignment horizontal="right" vertical="center"/>
    </xf>
    <xf numFmtId="164" fontId="4" fillId="2" borderId="13" xfId="0" applyNumberFormat="1" applyFont="1" applyFill="1" applyBorder="1" applyAlignment="1">
      <alignment horizontal="right" vertical="center"/>
    </xf>
    <xf numFmtId="4" fontId="4" fillId="2" borderId="10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4" fillId="2" borderId="11" xfId="1" applyNumberFormat="1" applyFont="1" applyFill="1" applyBorder="1" applyAlignment="1">
      <alignment horizontal="center" vertical="center"/>
    </xf>
    <xf numFmtId="164" fontId="4" fillId="2" borderId="12" xfId="1" applyNumberFormat="1" applyFont="1" applyFill="1" applyBorder="1" applyAlignment="1">
      <alignment horizontal="center" vertical="center"/>
    </xf>
    <xf numFmtId="164" fontId="4" fillId="2" borderId="5" xfId="1" applyNumberFormat="1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2" applyFont="1" applyAlignment="1">
      <alignment horizontal="right" vertical="center"/>
    </xf>
    <xf numFmtId="1" fontId="4" fillId="0" borderId="16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52B81-3AF7-40CE-94C1-F9F299C0790C}">
  <dimension ref="B1:I75"/>
  <sheetViews>
    <sheetView tabSelected="1" view="pageBreakPreview" zoomScale="60" zoomScaleNormal="70" workbookViewId="0">
      <selection activeCell="C62" sqref="C62"/>
    </sheetView>
  </sheetViews>
  <sheetFormatPr baseColWidth="10" defaultColWidth="11.42578125" defaultRowHeight="12.75" x14ac:dyDescent="0.2"/>
  <cols>
    <col min="1" max="1" width="4.140625" style="1" customWidth="1"/>
    <col min="2" max="2" width="11.42578125" style="1"/>
    <col min="3" max="3" width="95.85546875" style="4" customWidth="1"/>
    <col min="4" max="4" width="10.85546875" style="7" customWidth="1"/>
    <col min="5" max="5" width="18.42578125" style="1" customWidth="1"/>
    <col min="6" max="6" width="4.140625" style="1" customWidth="1"/>
    <col min="7" max="7" width="5.7109375" style="1" customWidth="1"/>
    <col min="8" max="8" width="16.42578125" style="9" customWidth="1"/>
    <col min="9" max="16384" width="11.42578125" style="1"/>
  </cols>
  <sheetData>
    <row r="1" spans="2:9" s="5" customFormat="1" ht="36" customHeight="1" x14ac:dyDescent="0.2">
      <c r="B1" s="106" t="s">
        <v>0</v>
      </c>
      <c r="C1" s="106"/>
      <c r="D1" s="106"/>
      <c r="E1" s="106"/>
    </row>
    <row r="2" spans="2:9" s="5" customFormat="1" ht="23.25" customHeight="1" x14ac:dyDescent="0.2">
      <c r="B2" s="72" t="s">
        <v>1</v>
      </c>
      <c r="C2" s="73"/>
      <c r="D2" s="73"/>
      <c r="E2" s="73"/>
      <c r="H2" s="73"/>
    </row>
    <row r="3" spans="2:9" s="5" customFormat="1" ht="18" customHeight="1" x14ac:dyDescent="0.2">
      <c r="B3" s="71"/>
      <c r="C3" s="71"/>
      <c r="D3" s="71"/>
      <c r="E3" s="71"/>
      <c r="H3" s="105"/>
    </row>
    <row r="4" spans="2:9" s="3" customFormat="1" ht="46.5" customHeight="1" x14ac:dyDescent="0.25">
      <c r="B4" s="68" t="s">
        <v>2</v>
      </c>
      <c r="C4" s="69" t="s">
        <v>3</v>
      </c>
      <c r="D4" s="69" t="s">
        <v>4</v>
      </c>
      <c r="E4" s="70" t="s">
        <v>5</v>
      </c>
      <c r="H4" s="101" t="s">
        <v>6</v>
      </c>
    </row>
    <row r="5" spans="2:9" s="3" customFormat="1" ht="43.5" customHeight="1" x14ac:dyDescent="0.25">
      <c r="B5" s="32" t="s">
        <v>7</v>
      </c>
      <c r="C5" s="10" t="s">
        <v>8</v>
      </c>
      <c r="D5" s="11" t="s">
        <v>9</v>
      </c>
      <c r="E5" s="33">
        <v>2000</v>
      </c>
      <c r="H5" s="102"/>
    </row>
    <row r="6" spans="2:9" s="3" customFormat="1" ht="42.75" customHeight="1" x14ac:dyDescent="0.25">
      <c r="B6" s="32" t="s">
        <v>10</v>
      </c>
      <c r="C6" s="10" t="s">
        <v>11</v>
      </c>
      <c r="D6" s="11" t="s">
        <v>9</v>
      </c>
      <c r="E6" s="33">
        <v>2000</v>
      </c>
      <c r="H6" s="102"/>
      <c r="I6" s="41"/>
    </row>
    <row r="7" spans="2:9" s="3" customFormat="1" ht="38.25" customHeight="1" x14ac:dyDescent="0.25">
      <c r="B7" s="32" t="s">
        <v>12</v>
      </c>
      <c r="C7" s="10" t="s">
        <v>13</v>
      </c>
      <c r="D7" s="11" t="s">
        <v>9</v>
      </c>
      <c r="E7" s="33">
        <v>1000</v>
      </c>
      <c r="H7" s="102"/>
    </row>
    <row r="8" spans="2:9" s="3" customFormat="1" ht="39" customHeight="1" x14ac:dyDescent="0.25">
      <c r="B8" s="32" t="s">
        <v>14</v>
      </c>
      <c r="C8" s="10" t="s">
        <v>15</v>
      </c>
      <c r="D8" s="11" t="s">
        <v>9</v>
      </c>
      <c r="E8" s="33">
        <v>2000</v>
      </c>
      <c r="H8" s="102"/>
    </row>
    <row r="9" spans="2:9" s="3" customFormat="1" ht="41.25" customHeight="1" x14ac:dyDescent="0.25">
      <c r="B9" s="32" t="s">
        <v>16</v>
      </c>
      <c r="C9" s="10" t="s">
        <v>17</v>
      </c>
      <c r="D9" s="11" t="s">
        <v>9</v>
      </c>
      <c r="E9" s="33">
        <v>400</v>
      </c>
      <c r="H9" s="102"/>
    </row>
    <row r="10" spans="2:9" s="3" customFormat="1" ht="35.25" customHeight="1" x14ac:dyDescent="0.25">
      <c r="B10" s="32" t="s">
        <v>18</v>
      </c>
      <c r="C10" s="10" t="s">
        <v>19</v>
      </c>
      <c r="D10" s="11" t="s">
        <v>9</v>
      </c>
      <c r="E10" s="33">
        <v>500</v>
      </c>
      <c r="H10" s="102"/>
    </row>
    <row r="11" spans="2:9" s="3" customFormat="1" ht="33.75" customHeight="1" x14ac:dyDescent="0.25">
      <c r="B11" s="32" t="s">
        <v>20</v>
      </c>
      <c r="C11" s="10" t="s">
        <v>21</v>
      </c>
      <c r="D11" s="11" t="s">
        <v>9</v>
      </c>
      <c r="E11" s="33">
        <v>400</v>
      </c>
      <c r="H11" s="102"/>
    </row>
    <row r="12" spans="2:9" s="3" customFormat="1" ht="43.5" customHeight="1" x14ac:dyDescent="0.25">
      <c r="B12" s="32" t="s">
        <v>22</v>
      </c>
      <c r="C12" s="10" t="s">
        <v>23</v>
      </c>
      <c r="D12" s="11" t="s">
        <v>9</v>
      </c>
      <c r="E12" s="33">
        <v>350</v>
      </c>
      <c r="H12" s="102"/>
    </row>
    <row r="13" spans="2:9" s="3" customFormat="1" ht="35.25" customHeight="1" x14ac:dyDescent="0.25">
      <c r="B13" s="32" t="s">
        <v>24</v>
      </c>
      <c r="C13" s="10" t="s">
        <v>25</v>
      </c>
      <c r="D13" s="11" t="s">
        <v>9</v>
      </c>
      <c r="E13" s="33">
        <v>180</v>
      </c>
      <c r="H13" s="102"/>
    </row>
    <row r="14" spans="2:9" s="3" customFormat="1" ht="46.5" customHeight="1" x14ac:dyDescent="0.25">
      <c r="B14" s="32" t="s">
        <v>26</v>
      </c>
      <c r="C14" s="10" t="s">
        <v>27</v>
      </c>
      <c r="D14" s="11" t="s">
        <v>9</v>
      </c>
      <c r="E14" s="33">
        <v>800</v>
      </c>
      <c r="H14" s="102"/>
    </row>
    <row r="15" spans="2:9" s="3" customFormat="1" ht="45.75" customHeight="1" x14ac:dyDescent="0.25">
      <c r="B15" s="32" t="s">
        <v>28</v>
      </c>
      <c r="C15" s="10" t="s">
        <v>29</v>
      </c>
      <c r="D15" s="11" t="s">
        <v>9</v>
      </c>
      <c r="E15" s="33">
        <v>2000</v>
      </c>
      <c r="H15" s="102"/>
    </row>
    <row r="16" spans="2:9" s="3" customFormat="1" ht="44.25" customHeight="1" x14ac:dyDescent="0.25">
      <c r="B16" s="32" t="s">
        <v>30</v>
      </c>
      <c r="C16" s="10" t="s">
        <v>31</v>
      </c>
      <c r="D16" s="11" t="s">
        <v>9</v>
      </c>
      <c r="E16" s="33">
        <v>1200</v>
      </c>
      <c r="H16" s="102"/>
    </row>
    <row r="17" spans="2:9" s="3" customFormat="1" ht="51" customHeight="1" x14ac:dyDescent="0.25">
      <c r="B17" s="32" t="s">
        <v>32</v>
      </c>
      <c r="C17" s="10" t="s">
        <v>33</v>
      </c>
      <c r="D17" s="11" t="s">
        <v>9</v>
      </c>
      <c r="E17" s="33">
        <v>1500</v>
      </c>
      <c r="H17" s="102"/>
    </row>
    <row r="18" spans="2:9" s="3" customFormat="1" ht="51" customHeight="1" x14ac:dyDescent="0.25">
      <c r="B18" s="32" t="s">
        <v>34</v>
      </c>
      <c r="C18" s="10" t="s">
        <v>35</v>
      </c>
      <c r="D18" s="11" t="s">
        <v>9</v>
      </c>
      <c r="E18" s="33">
        <v>500</v>
      </c>
      <c r="H18" s="102"/>
    </row>
    <row r="19" spans="2:9" s="3" customFormat="1" ht="51" customHeight="1" x14ac:dyDescent="0.25">
      <c r="B19" s="32" t="s">
        <v>36</v>
      </c>
      <c r="C19" s="10" t="s">
        <v>37</v>
      </c>
      <c r="D19" s="11" t="s">
        <v>9</v>
      </c>
      <c r="E19" s="33">
        <v>200</v>
      </c>
      <c r="H19" s="102"/>
    </row>
    <row r="20" spans="2:9" s="3" customFormat="1" ht="51" customHeight="1" x14ac:dyDescent="0.25">
      <c r="B20" s="32" t="s">
        <v>38</v>
      </c>
      <c r="C20" s="10" t="s">
        <v>39</v>
      </c>
      <c r="D20" s="11" t="s">
        <v>40</v>
      </c>
      <c r="E20" s="33">
        <v>40</v>
      </c>
      <c r="H20" s="102"/>
      <c r="I20" s="55"/>
    </row>
    <row r="21" spans="2:9" s="3" customFormat="1" ht="51" customHeight="1" x14ac:dyDescent="0.25">
      <c r="B21" s="32" t="s">
        <v>41</v>
      </c>
      <c r="C21" s="10" t="s">
        <v>42</v>
      </c>
      <c r="D21" s="11" t="s">
        <v>40</v>
      </c>
      <c r="E21" s="33">
        <v>32</v>
      </c>
      <c r="H21" s="102"/>
      <c r="I21" s="55"/>
    </row>
    <row r="22" spans="2:9" s="3" customFormat="1" ht="51" customHeight="1" x14ac:dyDescent="0.25">
      <c r="B22" s="32" t="s">
        <v>43</v>
      </c>
      <c r="C22" s="10" t="s">
        <v>44</v>
      </c>
      <c r="D22" s="11" t="s">
        <v>45</v>
      </c>
      <c r="E22" s="33">
        <v>600</v>
      </c>
      <c r="H22" s="102"/>
    </row>
    <row r="23" spans="2:9" s="3" customFormat="1" ht="51" customHeight="1" x14ac:dyDescent="0.25">
      <c r="B23" s="32" t="s">
        <v>46</v>
      </c>
      <c r="C23" s="10" t="s">
        <v>47</v>
      </c>
      <c r="D23" s="11" t="s">
        <v>9</v>
      </c>
      <c r="E23" s="33">
        <v>161</v>
      </c>
      <c r="H23" s="102"/>
    </row>
    <row r="24" spans="2:9" s="3" customFormat="1" ht="51" customHeight="1" x14ac:dyDescent="0.25">
      <c r="B24" s="32" t="s">
        <v>48</v>
      </c>
      <c r="C24" s="67" t="s">
        <v>49</v>
      </c>
      <c r="D24" s="11" t="s">
        <v>9</v>
      </c>
      <c r="E24" s="33">
        <v>31.55</v>
      </c>
      <c r="H24" s="102"/>
    </row>
    <row r="25" spans="2:9" s="3" customFormat="1" ht="51" customHeight="1" x14ac:dyDescent="0.25">
      <c r="B25" s="32" t="s">
        <v>50</v>
      </c>
      <c r="C25" s="67" t="s">
        <v>51</v>
      </c>
      <c r="D25" s="11" t="s">
        <v>9</v>
      </c>
      <c r="E25" s="33">
        <v>31.55</v>
      </c>
      <c r="H25" s="102"/>
    </row>
    <row r="26" spans="2:9" s="3" customFormat="1" ht="51" customHeight="1" x14ac:dyDescent="0.25">
      <c r="B26" s="32" t="s">
        <v>52</v>
      </c>
      <c r="C26" s="67" t="s">
        <v>53</v>
      </c>
      <c r="D26" s="11" t="s">
        <v>9</v>
      </c>
      <c r="E26" s="33">
        <v>36.56</v>
      </c>
      <c r="H26" s="102"/>
    </row>
    <row r="27" spans="2:9" s="3" customFormat="1" ht="51" customHeight="1" x14ac:dyDescent="0.25">
      <c r="B27" s="32" t="s">
        <v>54</v>
      </c>
      <c r="C27" s="67" t="s">
        <v>55</v>
      </c>
      <c r="D27" s="11" t="s">
        <v>9</v>
      </c>
      <c r="E27" s="33">
        <v>26.53</v>
      </c>
      <c r="H27" s="102"/>
    </row>
    <row r="28" spans="2:9" s="3" customFormat="1" ht="51" customHeight="1" x14ac:dyDescent="0.25">
      <c r="B28" s="32" t="s">
        <v>56</v>
      </c>
      <c r="C28" s="67" t="s">
        <v>57</v>
      </c>
      <c r="D28" s="11" t="s">
        <v>9</v>
      </c>
      <c r="E28" s="33">
        <v>36.56</v>
      </c>
      <c r="H28" s="102"/>
    </row>
    <row r="29" spans="2:9" s="3" customFormat="1" ht="51" customHeight="1" x14ac:dyDescent="0.25">
      <c r="B29" s="32" t="s">
        <v>58</v>
      </c>
      <c r="C29" s="67" t="s">
        <v>59</v>
      </c>
      <c r="D29" s="11" t="s">
        <v>9</v>
      </c>
      <c r="E29" s="33">
        <v>26.61</v>
      </c>
      <c r="H29" s="102"/>
    </row>
    <row r="30" spans="2:9" s="3" customFormat="1" ht="51" customHeight="1" x14ac:dyDescent="0.25">
      <c r="B30" s="32" t="s">
        <v>60</v>
      </c>
      <c r="C30" s="67" t="s">
        <v>61</v>
      </c>
      <c r="D30" s="11" t="s">
        <v>9</v>
      </c>
      <c r="E30" s="33">
        <v>38.74</v>
      </c>
      <c r="H30" s="102"/>
    </row>
    <row r="31" spans="2:9" s="3" customFormat="1" ht="51" customHeight="1" x14ac:dyDescent="0.25">
      <c r="B31" s="32" t="s">
        <v>62</v>
      </c>
      <c r="C31" s="67" t="s">
        <v>63</v>
      </c>
      <c r="D31" s="11" t="s">
        <v>9</v>
      </c>
      <c r="E31" s="33">
        <v>26.24</v>
      </c>
      <c r="H31" s="102"/>
    </row>
    <row r="32" spans="2:9" s="3" customFormat="1" ht="51" customHeight="1" x14ac:dyDescent="0.25">
      <c r="B32" s="32" t="s">
        <v>64</v>
      </c>
      <c r="C32" s="67" t="s">
        <v>65</v>
      </c>
      <c r="D32" s="11" t="s">
        <v>9</v>
      </c>
      <c r="E32" s="33">
        <v>26.24</v>
      </c>
      <c r="H32" s="102"/>
    </row>
    <row r="33" spans="2:8" s="3" customFormat="1" ht="51" customHeight="1" x14ac:dyDescent="0.25">
      <c r="B33" s="32" t="s">
        <v>66</v>
      </c>
      <c r="C33" s="67" t="s">
        <v>67</v>
      </c>
      <c r="D33" s="11" t="s">
        <v>9</v>
      </c>
      <c r="E33" s="33">
        <v>42.21</v>
      </c>
      <c r="H33" s="102"/>
    </row>
    <row r="34" spans="2:8" s="3" customFormat="1" ht="51" customHeight="1" x14ac:dyDescent="0.25">
      <c r="B34" s="32" t="s">
        <v>68</v>
      </c>
      <c r="C34" s="67" t="s">
        <v>69</v>
      </c>
      <c r="D34" s="11" t="s">
        <v>9</v>
      </c>
      <c r="E34" s="33">
        <v>42.21</v>
      </c>
      <c r="H34" s="102"/>
    </row>
    <row r="35" spans="2:8" s="3" customFormat="1" ht="51" customHeight="1" x14ac:dyDescent="0.25">
      <c r="B35" s="32" t="s">
        <v>70</v>
      </c>
      <c r="C35" s="67" t="s">
        <v>71</v>
      </c>
      <c r="D35" s="11" t="s">
        <v>9</v>
      </c>
      <c r="E35" s="33">
        <v>18.170000000000002</v>
      </c>
      <c r="H35" s="102"/>
    </row>
    <row r="36" spans="2:8" s="3" customFormat="1" ht="51" customHeight="1" x14ac:dyDescent="0.25">
      <c r="B36" s="32" t="s">
        <v>72</v>
      </c>
      <c r="C36" s="67" t="s">
        <v>73</v>
      </c>
      <c r="D36" s="11" t="s">
        <v>9</v>
      </c>
      <c r="E36" s="33">
        <v>26.24</v>
      </c>
      <c r="H36" s="102"/>
    </row>
    <row r="37" spans="2:8" s="3" customFormat="1" ht="51" customHeight="1" x14ac:dyDescent="0.25">
      <c r="B37" s="32" t="s">
        <v>74</v>
      </c>
      <c r="C37" s="67" t="s">
        <v>75</v>
      </c>
      <c r="D37" s="11" t="s">
        <v>9</v>
      </c>
      <c r="E37" s="33">
        <v>45.1</v>
      </c>
      <c r="H37" s="102"/>
    </row>
    <row r="38" spans="2:8" s="3" customFormat="1" ht="51" customHeight="1" x14ac:dyDescent="0.25">
      <c r="B38" s="32" t="s">
        <v>76</v>
      </c>
      <c r="C38" s="67" t="s">
        <v>77</v>
      </c>
      <c r="D38" s="11" t="s">
        <v>9</v>
      </c>
      <c r="E38" s="33">
        <v>61.22</v>
      </c>
      <c r="H38" s="102"/>
    </row>
    <row r="39" spans="2:8" s="3" customFormat="1" ht="51" customHeight="1" x14ac:dyDescent="0.25">
      <c r="B39" s="32" t="s">
        <v>78</v>
      </c>
      <c r="C39" s="67" t="s">
        <v>79</v>
      </c>
      <c r="D39" s="11" t="s">
        <v>9</v>
      </c>
      <c r="E39" s="33">
        <v>91.84</v>
      </c>
      <c r="H39" s="102"/>
    </row>
    <row r="40" spans="2:8" s="3" customFormat="1" ht="51" customHeight="1" x14ac:dyDescent="0.25">
      <c r="B40" s="32" t="s">
        <v>80</v>
      </c>
      <c r="C40" s="67" t="s">
        <v>81</v>
      </c>
      <c r="D40" s="11" t="s">
        <v>9</v>
      </c>
      <c r="E40" s="33">
        <v>26.76</v>
      </c>
      <c r="H40" s="102"/>
    </row>
    <row r="41" spans="2:8" s="3" customFormat="1" ht="51" customHeight="1" x14ac:dyDescent="0.25">
      <c r="B41" s="32" t="s">
        <v>82</v>
      </c>
      <c r="C41" s="67" t="s">
        <v>83</v>
      </c>
      <c r="D41" s="11" t="s">
        <v>9</v>
      </c>
      <c r="E41" s="33">
        <v>26.76</v>
      </c>
      <c r="H41" s="102"/>
    </row>
    <row r="42" spans="2:8" s="3" customFormat="1" ht="51" customHeight="1" x14ac:dyDescent="0.25">
      <c r="B42" s="32" t="s">
        <v>84</v>
      </c>
      <c r="C42" s="67" t="s">
        <v>85</v>
      </c>
      <c r="D42" s="11" t="s">
        <v>9</v>
      </c>
      <c r="E42" s="33">
        <v>43.06</v>
      </c>
      <c r="H42" s="102"/>
    </row>
    <row r="43" spans="2:8" s="3" customFormat="1" ht="51" customHeight="1" x14ac:dyDescent="0.25">
      <c r="B43" s="32" t="s">
        <v>86</v>
      </c>
      <c r="C43" s="67" t="s">
        <v>87</v>
      </c>
      <c r="D43" s="11" t="s">
        <v>9</v>
      </c>
      <c r="E43" s="33">
        <v>43.06</v>
      </c>
      <c r="H43" s="102"/>
    </row>
    <row r="44" spans="2:8" s="3" customFormat="1" ht="51" customHeight="1" x14ac:dyDescent="0.25">
      <c r="B44" s="32" t="s">
        <v>88</v>
      </c>
      <c r="C44" s="67" t="s">
        <v>89</v>
      </c>
      <c r="D44" s="11" t="s">
        <v>9</v>
      </c>
      <c r="E44" s="33">
        <v>18.600000000000001</v>
      </c>
      <c r="H44" s="102"/>
    </row>
    <row r="45" spans="2:8" s="3" customFormat="1" ht="51" customHeight="1" x14ac:dyDescent="0.25">
      <c r="B45" s="32" t="s">
        <v>90</v>
      </c>
      <c r="C45" s="67" t="s">
        <v>91</v>
      </c>
      <c r="D45" s="11" t="s">
        <v>9</v>
      </c>
      <c r="E45" s="33">
        <v>26.76</v>
      </c>
      <c r="H45" s="102"/>
    </row>
    <row r="46" spans="2:8" s="3" customFormat="1" ht="51" customHeight="1" x14ac:dyDescent="0.25">
      <c r="B46" s="32" t="s">
        <v>92</v>
      </c>
      <c r="C46" s="67" t="s">
        <v>93</v>
      </c>
      <c r="D46" s="11" t="s">
        <v>9</v>
      </c>
      <c r="E46" s="33">
        <v>61.75</v>
      </c>
      <c r="H46" s="102"/>
    </row>
    <row r="47" spans="2:8" s="3" customFormat="1" ht="51" customHeight="1" x14ac:dyDescent="0.25">
      <c r="B47" s="32" t="s">
        <v>94</v>
      </c>
      <c r="C47" s="67" t="s">
        <v>95</v>
      </c>
      <c r="D47" s="11" t="s">
        <v>9</v>
      </c>
      <c r="E47" s="33">
        <v>92.63</v>
      </c>
      <c r="H47" s="102"/>
    </row>
    <row r="48" spans="2:8" s="3" customFormat="1" ht="51" customHeight="1" x14ac:dyDescent="0.25">
      <c r="B48" s="32" t="s">
        <v>96</v>
      </c>
      <c r="C48" s="67" t="s">
        <v>97</v>
      </c>
      <c r="D48" s="11" t="s">
        <v>9</v>
      </c>
      <c r="E48" s="33">
        <v>45.55</v>
      </c>
      <c r="H48" s="102"/>
    </row>
    <row r="49" spans="2:8" s="3" customFormat="1" ht="51" customHeight="1" x14ac:dyDescent="0.25">
      <c r="B49" s="32" t="s">
        <v>98</v>
      </c>
      <c r="C49" s="10" t="s">
        <v>99</v>
      </c>
      <c r="D49" s="11" t="s">
        <v>9</v>
      </c>
      <c r="E49" s="33">
        <v>19.72</v>
      </c>
      <c r="H49" s="102"/>
    </row>
    <row r="50" spans="2:8" s="3" customFormat="1" ht="51" customHeight="1" x14ac:dyDescent="0.25">
      <c r="B50" s="32" t="s">
        <v>100</v>
      </c>
      <c r="C50" s="10" t="s">
        <v>101</v>
      </c>
      <c r="D50" s="11" t="s">
        <v>102</v>
      </c>
      <c r="E50" s="33">
        <v>108.31</v>
      </c>
      <c r="H50" s="102"/>
    </row>
    <row r="51" spans="2:8" s="3" customFormat="1" ht="51" customHeight="1" x14ac:dyDescent="0.25">
      <c r="B51" s="32" t="s">
        <v>103</v>
      </c>
      <c r="C51" s="10" t="s">
        <v>104</v>
      </c>
      <c r="D51" s="11" t="s">
        <v>102</v>
      </c>
      <c r="E51" s="33">
        <v>103.61</v>
      </c>
      <c r="H51" s="102"/>
    </row>
    <row r="52" spans="2:8" s="3" customFormat="1" ht="51" customHeight="1" x14ac:dyDescent="0.25">
      <c r="B52" s="32" t="s">
        <v>105</v>
      </c>
      <c r="C52" s="10" t="s">
        <v>106</v>
      </c>
      <c r="D52" s="11" t="s">
        <v>102</v>
      </c>
      <c r="E52" s="33">
        <v>109.48</v>
      </c>
      <c r="H52" s="102"/>
    </row>
    <row r="53" spans="2:8" s="3" customFormat="1" ht="51" customHeight="1" x14ac:dyDescent="0.25">
      <c r="B53" s="32" t="s">
        <v>107</v>
      </c>
      <c r="C53" s="10" t="s">
        <v>108</v>
      </c>
      <c r="D53" s="11" t="s">
        <v>102</v>
      </c>
      <c r="E53" s="33">
        <v>46.13</v>
      </c>
      <c r="H53" s="102"/>
    </row>
    <row r="54" spans="2:8" s="3" customFormat="1" ht="51" customHeight="1" x14ac:dyDescent="0.25">
      <c r="B54" s="32" t="s">
        <v>109</v>
      </c>
      <c r="C54" s="10" t="s">
        <v>110</v>
      </c>
      <c r="D54" s="11" t="s">
        <v>102</v>
      </c>
      <c r="E54" s="33">
        <v>66.98</v>
      </c>
      <c r="H54" s="102"/>
    </row>
    <row r="55" spans="2:8" s="3" customFormat="1" ht="51" customHeight="1" x14ac:dyDescent="0.25">
      <c r="B55" s="74" t="s">
        <v>111</v>
      </c>
      <c r="C55" s="75" t="s">
        <v>112</v>
      </c>
      <c r="D55" s="76" t="s">
        <v>102</v>
      </c>
      <c r="E55" s="77">
        <v>27</v>
      </c>
      <c r="H55" s="103"/>
    </row>
    <row r="56" spans="2:8" s="3" customFormat="1" ht="51" customHeight="1" x14ac:dyDescent="0.25">
      <c r="B56" s="78" t="s">
        <v>113</v>
      </c>
      <c r="C56" s="79" t="s">
        <v>114</v>
      </c>
      <c r="D56" s="30" t="s">
        <v>115</v>
      </c>
      <c r="E56" s="31">
        <v>50000</v>
      </c>
      <c r="H56" s="104">
        <v>50000</v>
      </c>
    </row>
    <row r="57" spans="2:8" s="3" customFormat="1" ht="27.75" customHeight="1" x14ac:dyDescent="0.25">
      <c r="C57" s="54"/>
      <c r="D57" s="6"/>
      <c r="H57" s="8"/>
    </row>
    <row r="58" spans="2:8" s="3" customFormat="1" ht="25.5" customHeight="1" x14ac:dyDescent="0.25">
      <c r="C58" s="2"/>
      <c r="D58" s="6"/>
      <c r="H58" s="8"/>
    </row>
    <row r="59" spans="2:8" s="3" customFormat="1" ht="24.75" customHeight="1" x14ac:dyDescent="0.25">
      <c r="C59" s="2"/>
      <c r="D59" s="6"/>
      <c r="H59" s="8"/>
    </row>
    <row r="60" spans="2:8" s="5" customFormat="1" ht="46.5" customHeight="1" x14ac:dyDescent="0.2">
      <c r="B60" s="3"/>
      <c r="C60" s="2"/>
      <c r="D60" s="6"/>
      <c r="E60" s="3"/>
      <c r="H60" s="8"/>
    </row>
    <row r="61" spans="2:8" s="5" customFormat="1" ht="46.5" customHeight="1" x14ac:dyDescent="0.2">
      <c r="B61" s="3"/>
      <c r="C61" s="2"/>
      <c r="D61" s="6"/>
      <c r="E61" s="3"/>
      <c r="H61" s="8"/>
    </row>
    <row r="62" spans="2:8" s="3" customFormat="1" ht="123.75" customHeight="1" x14ac:dyDescent="0.25">
      <c r="C62" s="2"/>
      <c r="D62" s="6"/>
      <c r="H62" s="8"/>
    </row>
    <row r="63" spans="2:8" s="3" customFormat="1" ht="49.5" customHeight="1" x14ac:dyDescent="0.25">
      <c r="C63" s="2"/>
      <c r="D63" s="6"/>
      <c r="H63" s="8"/>
    </row>
    <row r="64" spans="2:8" s="3" customFormat="1" ht="49.5" customHeight="1" x14ac:dyDescent="0.25">
      <c r="C64" s="2"/>
      <c r="D64" s="6"/>
      <c r="H64" s="8"/>
    </row>
    <row r="65" spans="2:8" s="3" customFormat="1" ht="49.5" customHeight="1" x14ac:dyDescent="0.25">
      <c r="C65" s="2"/>
      <c r="D65" s="6"/>
      <c r="H65" s="8"/>
    </row>
    <row r="66" spans="2:8" s="3" customFormat="1" ht="49.5" customHeight="1" x14ac:dyDescent="0.25">
      <c r="C66" s="2"/>
      <c r="D66" s="6"/>
      <c r="H66" s="8"/>
    </row>
    <row r="67" spans="2:8" s="3" customFormat="1" ht="49.5" customHeight="1" x14ac:dyDescent="0.25">
      <c r="C67" s="2"/>
      <c r="D67" s="6"/>
      <c r="H67" s="8"/>
    </row>
    <row r="68" spans="2:8" s="3" customFormat="1" ht="49.5" customHeight="1" x14ac:dyDescent="0.2">
      <c r="C68" s="2"/>
      <c r="D68" s="6"/>
      <c r="E68" s="1"/>
      <c r="H68" s="8"/>
    </row>
    <row r="69" spans="2:8" s="3" customFormat="1" ht="49.5" customHeight="1" x14ac:dyDescent="0.2">
      <c r="C69" s="2"/>
      <c r="D69" s="6"/>
      <c r="E69" s="1"/>
      <c r="H69" s="8"/>
    </row>
    <row r="70" spans="2:8" s="3" customFormat="1" ht="49.5" customHeight="1" x14ac:dyDescent="0.2">
      <c r="B70" s="1"/>
      <c r="C70" s="4"/>
      <c r="D70" s="7"/>
      <c r="E70" s="1"/>
      <c r="H70" s="9"/>
    </row>
    <row r="71" spans="2:8" s="3" customFormat="1" ht="49.5" customHeight="1" x14ac:dyDescent="0.2">
      <c r="B71" s="1"/>
      <c r="C71" s="4"/>
      <c r="D71" s="7"/>
      <c r="E71" s="1"/>
      <c r="H71" s="9"/>
    </row>
    <row r="72" spans="2:8" s="3" customFormat="1" ht="50.25" customHeight="1" x14ac:dyDescent="0.2">
      <c r="B72" s="1"/>
      <c r="C72" s="4"/>
      <c r="D72" s="7"/>
      <c r="E72" s="1"/>
      <c r="H72" s="9"/>
    </row>
    <row r="73" spans="2:8" s="3" customFormat="1" ht="50.25" customHeight="1" x14ac:dyDescent="0.2">
      <c r="B73" s="1"/>
      <c r="C73" s="4"/>
      <c r="D73" s="7"/>
      <c r="E73" s="1"/>
      <c r="H73" s="9"/>
    </row>
    <row r="74" spans="2:8" s="3" customFormat="1" ht="50.25" customHeight="1" x14ac:dyDescent="0.2">
      <c r="B74" s="1"/>
      <c r="C74" s="4"/>
      <c r="D74" s="7"/>
      <c r="E74" s="1"/>
      <c r="H74" s="9"/>
    </row>
    <row r="75" spans="2:8" s="3" customFormat="1" ht="25.5" customHeight="1" x14ac:dyDescent="0.2">
      <c r="B75" s="1"/>
      <c r="C75" s="4"/>
      <c r="D75" s="7"/>
      <c r="E75" s="1"/>
      <c r="H75" s="9"/>
    </row>
  </sheetData>
  <sheetProtection algorithmName="SHA-512" hashValue="+r2mEDwG8cn3mOgOH+t1udMo40FvAFsJ6P65Hz07a7U7NF7wj25UZ5YvCFCD7J7VEEfK+YyNupAv/KLDZGaoVg==" saltValue="WA3uWZ88hlOS0jHRijSI1A==" spinCount="100000" sheet="1" objects="1" scenarios="1"/>
  <protectedRanges>
    <protectedRange sqref="H5:H55" name="Oferta"/>
  </protectedRanges>
  <mergeCells count="1">
    <mergeCell ref="B1:E1"/>
  </mergeCells>
  <phoneticPr fontId="8" type="noConversion"/>
  <pageMargins left="0.7" right="0.7" top="0.75" bottom="0.75" header="0.3" footer="0.3"/>
  <pageSetup paperSize="9" scale="60" orientation="portrait" horizontalDpi="1200" verticalDpi="1200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85"/>
  <sheetViews>
    <sheetView showGridLines="0" view="pageBreakPreview" topLeftCell="C1" zoomScale="60" zoomScaleNormal="90" workbookViewId="0">
      <pane ySplit="3" topLeftCell="A4" activePane="bottomLeft" state="frozen"/>
      <selection pane="bottomLeft" activeCell="C6" sqref="C6"/>
    </sheetView>
  </sheetViews>
  <sheetFormatPr baseColWidth="10" defaultColWidth="11.5703125" defaultRowHeight="12.75" x14ac:dyDescent="0.25"/>
  <cols>
    <col min="1" max="1" width="1.7109375" style="12" customWidth="1"/>
    <col min="2" max="2" width="10.7109375" style="3" customWidth="1"/>
    <col min="3" max="3" width="86.85546875" style="3" customWidth="1"/>
    <col min="4" max="4" width="14.7109375" style="3" customWidth="1"/>
    <col min="5" max="5" width="11.42578125" style="3" customWidth="1"/>
    <col min="6" max="6" width="12.5703125" style="13" customWidth="1"/>
    <col min="7" max="7" width="11.42578125" style="13" customWidth="1"/>
    <col min="8" max="8" width="13.28515625" style="13" customWidth="1"/>
    <col min="9" max="9" width="11.42578125" style="13" customWidth="1"/>
    <col min="10" max="10" width="13.140625" style="13" customWidth="1"/>
    <col min="11" max="11" width="2" style="14" customWidth="1"/>
    <col min="12" max="16384" width="11.5703125" style="12"/>
  </cols>
  <sheetData>
    <row r="1" spans="2:11" ht="2.4500000000000002" customHeight="1" thickBot="1" x14ac:dyDescent="0.3"/>
    <row r="2" spans="2:11" ht="16.5" customHeight="1" thickBot="1" x14ac:dyDescent="0.3">
      <c r="B2" s="12"/>
      <c r="C2" s="119" t="s">
        <v>116</v>
      </c>
      <c r="D2" s="120"/>
      <c r="E2" s="120"/>
      <c r="F2" s="120"/>
      <c r="G2" s="120"/>
      <c r="H2" s="120"/>
      <c r="I2" s="120"/>
      <c r="J2" s="121"/>
    </row>
    <row r="3" spans="2:11" s="6" customFormat="1" ht="16.5" customHeight="1" thickBot="1" x14ac:dyDescent="0.3">
      <c r="B3" s="15" t="s">
        <v>117</v>
      </c>
      <c r="C3" s="15" t="s">
        <v>118</v>
      </c>
      <c r="D3" s="80"/>
      <c r="E3" s="123">
        <v>2026</v>
      </c>
      <c r="F3" s="124"/>
      <c r="G3" s="123">
        <v>2027</v>
      </c>
      <c r="H3" s="124"/>
      <c r="I3" s="80">
        <v>2028</v>
      </c>
      <c r="J3" s="81"/>
      <c r="K3" s="16"/>
    </row>
    <row r="4" spans="2:11" s="6" customFormat="1" ht="7.5" customHeight="1" thickBot="1" x14ac:dyDescent="0.3">
      <c r="B4" s="17"/>
      <c r="C4" s="17"/>
      <c r="D4" s="17"/>
      <c r="E4" s="17"/>
      <c r="F4" s="18"/>
      <c r="G4" s="18"/>
      <c r="H4" s="18"/>
      <c r="I4" s="18"/>
      <c r="J4" s="18"/>
      <c r="K4" s="16"/>
    </row>
    <row r="5" spans="2:11" ht="16.5" customHeight="1" x14ac:dyDescent="0.25">
      <c r="B5" s="37" t="s">
        <v>119</v>
      </c>
      <c r="C5" s="37"/>
      <c r="D5" s="42"/>
      <c r="E5" s="42"/>
      <c r="F5" s="38"/>
      <c r="G5" s="38"/>
      <c r="H5" s="39"/>
      <c r="I5" s="39"/>
      <c r="J5" s="40"/>
      <c r="K5" s="19"/>
    </row>
    <row r="6" spans="2:11" ht="16.5" customHeight="1" x14ac:dyDescent="0.25">
      <c r="B6" s="44"/>
      <c r="C6" s="44"/>
      <c r="D6" s="87" t="s">
        <v>120</v>
      </c>
      <c r="E6" s="82" t="s">
        <v>121</v>
      </c>
      <c r="F6" s="46" t="s">
        <v>122</v>
      </c>
      <c r="G6" s="45" t="s">
        <v>121</v>
      </c>
      <c r="H6" s="46" t="s">
        <v>122</v>
      </c>
      <c r="I6" s="45" t="s">
        <v>121</v>
      </c>
      <c r="J6" s="51" t="s">
        <v>122</v>
      </c>
      <c r="K6" s="19"/>
    </row>
    <row r="7" spans="2:11" ht="26.25" customHeight="1" x14ac:dyDescent="0.25">
      <c r="B7" s="20" t="s">
        <v>7</v>
      </c>
      <c r="C7" s="85" t="str">
        <f>'QP unitaris'!C5</f>
        <v>Actualització de l’inventari dels equips objecte del contracte, segons indicacions descrites a la clàusula 5 del PPT.</v>
      </c>
      <c r="D7" s="88">
        <f>'QP unitaris'!H5</f>
        <v>0</v>
      </c>
      <c r="E7" s="83">
        <v>1</v>
      </c>
      <c r="F7" s="21">
        <f>D7*E7</f>
        <v>0</v>
      </c>
      <c r="G7" s="49"/>
      <c r="H7" s="22">
        <f>D7*G7</f>
        <v>0</v>
      </c>
      <c r="I7" s="50"/>
      <c r="J7" s="29">
        <f>D7*I7</f>
        <v>0</v>
      </c>
      <c r="K7" s="23"/>
    </row>
    <row r="8" spans="2:11" ht="29.25" customHeight="1" x14ac:dyDescent="0.25">
      <c r="B8" s="20" t="s">
        <v>10</v>
      </c>
      <c r="C8" s="85" t="str">
        <f>'QP unitaris'!C6</f>
        <v>Informe descriptiu i fotogràfic de l’estat de totes les instal·lacions objecte del contracte, segons indicacions descrites a la clàusula 5 del PPT.</v>
      </c>
      <c r="D8" s="88">
        <f>'QP unitaris'!H6</f>
        <v>0</v>
      </c>
      <c r="E8" s="83">
        <v>1</v>
      </c>
      <c r="F8" s="21">
        <f>D8*E8</f>
        <v>0</v>
      </c>
      <c r="G8" s="49"/>
      <c r="H8" s="22">
        <f>D8*G8</f>
        <v>0</v>
      </c>
      <c r="I8" s="50"/>
      <c r="J8" s="29">
        <f>D8*I8</f>
        <v>0</v>
      </c>
      <c r="K8" s="23"/>
    </row>
    <row r="9" spans="2:11" ht="25.5" customHeight="1" x14ac:dyDescent="0.25">
      <c r="B9" s="20" t="s">
        <v>12</v>
      </c>
      <c r="C9" s="85" t="str">
        <f>'QP unitaris'!C7</f>
        <v>Pla de manteniment preventiu i d’inspeccions periòdiques reglamentàries, segons indicacions descrites a la clàusula 5 del PPT.</v>
      </c>
      <c r="D9" s="88">
        <f>'QP unitaris'!H7</f>
        <v>0</v>
      </c>
      <c r="E9" s="83">
        <v>1</v>
      </c>
      <c r="F9" s="21">
        <f>D9*E9</f>
        <v>0</v>
      </c>
      <c r="G9" s="49"/>
      <c r="H9" s="22">
        <f>D9*G9</f>
        <v>0</v>
      </c>
      <c r="I9" s="50"/>
      <c r="J9" s="29">
        <f>D9*I9</f>
        <v>0</v>
      </c>
      <c r="K9" s="23"/>
    </row>
    <row r="10" spans="2:11" ht="16.5" customHeight="1" x14ac:dyDescent="0.25">
      <c r="B10" s="24"/>
      <c r="C10" s="86" t="s">
        <v>123</v>
      </c>
      <c r="D10" s="89"/>
      <c r="E10" s="111">
        <f>SUM(F7:F9)</f>
        <v>0</v>
      </c>
      <c r="F10" s="112"/>
      <c r="G10" s="111">
        <f>SUM(H7:H9)</f>
        <v>0</v>
      </c>
      <c r="H10" s="112"/>
      <c r="I10" s="111">
        <f>SUM(J7:J9)</f>
        <v>0</v>
      </c>
      <c r="J10" s="112"/>
      <c r="K10" s="25"/>
    </row>
    <row r="11" spans="2:11" s="26" customFormat="1" ht="7.5" customHeight="1" x14ac:dyDescent="0.25">
      <c r="B11" s="17"/>
      <c r="C11" s="17"/>
      <c r="D11" s="17"/>
      <c r="E11" s="17"/>
      <c r="F11" s="18"/>
      <c r="G11" s="18"/>
      <c r="H11" s="18"/>
      <c r="I11" s="18"/>
      <c r="J11" s="18"/>
      <c r="K11" s="27"/>
    </row>
    <row r="12" spans="2:11" s="26" customFormat="1" ht="16.5" customHeight="1" x14ac:dyDescent="0.25">
      <c r="B12" s="37" t="s">
        <v>124</v>
      </c>
      <c r="C12" s="37"/>
      <c r="D12" s="42"/>
      <c r="E12" s="42"/>
      <c r="F12" s="38"/>
      <c r="G12" s="38"/>
      <c r="H12" s="38"/>
      <c r="I12" s="38"/>
      <c r="J12" s="40"/>
      <c r="K12" s="27"/>
    </row>
    <row r="13" spans="2:11" ht="16.5" customHeight="1" x14ac:dyDescent="0.25">
      <c r="B13" s="44"/>
      <c r="C13" s="44"/>
      <c r="D13" s="87" t="s">
        <v>120</v>
      </c>
      <c r="E13" s="82" t="s">
        <v>121</v>
      </c>
      <c r="F13" s="46" t="s">
        <v>122</v>
      </c>
      <c r="G13" s="45" t="s">
        <v>121</v>
      </c>
      <c r="H13" s="46" t="s">
        <v>122</v>
      </c>
      <c r="I13" s="45" t="s">
        <v>121</v>
      </c>
      <c r="J13" s="51" t="s">
        <v>122</v>
      </c>
      <c r="K13" s="19"/>
    </row>
    <row r="14" spans="2:11" s="26" customFormat="1" ht="24.75" customHeight="1" x14ac:dyDescent="0.25">
      <c r="B14" s="20" t="s">
        <v>38</v>
      </c>
      <c r="C14" s="85" t="str">
        <f>'QP unitaris'!C20</f>
        <v xml:space="preserve">Encarregat de manteniment preventiu i/o correctiu, per qualsevol horari i tipus de jornada. Inclou desplaçaments inicial i final, dietes i qualsevol altra despesa associada. </v>
      </c>
      <c r="D14" s="88">
        <f>'QP unitaris'!H20</f>
        <v>0</v>
      </c>
      <c r="E14" s="83">
        <f>1750</f>
        <v>1750</v>
      </c>
      <c r="F14" s="21">
        <f t="shared" ref="F14:F43" si="0">D14*E14</f>
        <v>0</v>
      </c>
      <c r="G14" s="48">
        <v>1750</v>
      </c>
      <c r="H14" s="21">
        <f>D14*G14</f>
        <v>0</v>
      </c>
      <c r="I14" s="48">
        <v>1750</v>
      </c>
      <c r="J14" s="52">
        <f>D14*I14</f>
        <v>0</v>
      </c>
      <c r="K14" s="27"/>
    </row>
    <row r="15" spans="2:11" s="26" customFormat="1" ht="26.25" customHeight="1" x14ac:dyDescent="0.25">
      <c r="B15" s="20" t="s">
        <v>41</v>
      </c>
      <c r="C15" s="85" t="str">
        <f>'QP unitaris'!C21</f>
        <v xml:space="preserve">Oficial de manteniment preventiu i/o correctiu, per qualsevol horari i tipus de jornada. Inclou desplaçaments inicial i final, dietes i qualsevol altra despesa associada. </v>
      </c>
      <c r="D15" s="88">
        <f>'QP unitaris'!H21</f>
        <v>0</v>
      </c>
      <c r="E15" s="83">
        <f>1750*2</f>
        <v>3500</v>
      </c>
      <c r="F15" s="21">
        <f t="shared" si="0"/>
        <v>0</v>
      </c>
      <c r="G15" s="48">
        <f>1750*2</f>
        <v>3500</v>
      </c>
      <c r="H15" s="21">
        <f t="shared" ref="H15:H43" si="1">D15*G15</f>
        <v>0</v>
      </c>
      <c r="I15" s="48">
        <f>1750*2</f>
        <v>3500</v>
      </c>
      <c r="J15" s="52">
        <f t="shared" ref="J15:J42" si="2">D15*I15</f>
        <v>0</v>
      </c>
      <c r="K15" s="27"/>
    </row>
    <row r="16" spans="2:11" s="26" customFormat="1" ht="24.75" customHeight="1" x14ac:dyDescent="0.25">
      <c r="B16" s="20" t="s">
        <v>43</v>
      </c>
      <c r="C16" s="85" t="str">
        <f>'QP unitaris'!C22</f>
        <v xml:space="preserve">Vehicle industrial de manteniment preventiu i/o correctiu, per qualsevol horari i tipus de jornada. Inclou qualsevol despesa associada al seu ús. </v>
      </c>
      <c r="D16" s="88">
        <f>'QP unitaris'!H22</f>
        <v>0</v>
      </c>
      <c r="E16" s="83">
        <f>12*2</f>
        <v>24</v>
      </c>
      <c r="F16" s="21">
        <f t="shared" si="0"/>
        <v>0</v>
      </c>
      <c r="G16" s="48">
        <v>24</v>
      </c>
      <c r="H16" s="21">
        <f t="shared" si="1"/>
        <v>0</v>
      </c>
      <c r="I16" s="48">
        <v>24</v>
      </c>
      <c r="J16" s="52">
        <f t="shared" si="2"/>
        <v>0</v>
      </c>
      <c r="K16" s="27"/>
    </row>
    <row r="17" spans="2:11" s="26" customFormat="1" ht="16.5" customHeight="1" x14ac:dyDescent="0.25">
      <c r="B17" s="20" t="s">
        <v>46</v>
      </c>
      <c r="C17" s="90" t="str">
        <f>'QP unitaris'!C23</f>
        <v>Subministrament de rotlle de manta filtrant tipus G3 amb 40 m2 de superfície</v>
      </c>
      <c r="D17" s="88">
        <f>'QP unitaris'!H23</f>
        <v>0</v>
      </c>
      <c r="E17" s="83">
        <v>6</v>
      </c>
      <c r="F17" s="21">
        <f t="shared" si="0"/>
        <v>0</v>
      </c>
      <c r="G17" s="48">
        <v>6</v>
      </c>
      <c r="H17" s="21">
        <f t="shared" si="1"/>
        <v>0</v>
      </c>
      <c r="I17" s="48">
        <v>6</v>
      </c>
      <c r="J17" s="52">
        <f t="shared" si="2"/>
        <v>0</v>
      </c>
      <c r="K17" s="27"/>
    </row>
    <row r="18" spans="2:11" s="26" customFormat="1" ht="16.5" customHeight="1" x14ac:dyDescent="0.25">
      <c r="B18" s="20" t="s">
        <v>48</v>
      </c>
      <c r="C18" s="90" t="str">
        <f>'QP unitaris'!C24</f>
        <v>Subministrament de filtre G4 485x455x96</v>
      </c>
      <c r="D18" s="88">
        <f>'QP unitaris'!H24</f>
        <v>0</v>
      </c>
      <c r="E18" s="83">
        <v>12</v>
      </c>
      <c r="F18" s="21">
        <f t="shared" si="0"/>
        <v>0</v>
      </c>
      <c r="G18" s="48">
        <v>12</v>
      </c>
      <c r="H18" s="21">
        <f t="shared" si="1"/>
        <v>0</v>
      </c>
      <c r="I18" s="48">
        <v>12</v>
      </c>
      <c r="J18" s="52">
        <f t="shared" si="2"/>
        <v>0</v>
      </c>
      <c r="K18" s="27"/>
    </row>
    <row r="19" spans="2:11" s="26" customFormat="1" ht="16.5" customHeight="1" x14ac:dyDescent="0.25">
      <c r="B19" s="20" t="s">
        <v>50</v>
      </c>
      <c r="C19" s="90" t="str">
        <f>'QP unitaris'!C25</f>
        <v>Subministrament de filtre G4  515x455x96</v>
      </c>
      <c r="D19" s="88">
        <f>'QP unitaris'!H25</f>
        <v>0</v>
      </c>
      <c r="E19" s="83">
        <v>8</v>
      </c>
      <c r="F19" s="21">
        <f t="shared" si="0"/>
        <v>0</v>
      </c>
      <c r="G19" s="48">
        <v>8</v>
      </c>
      <c r="H19" s="21">
        <f t="shared" si="1"/>
        <v>0</v>
      </c>
      <c r="I19" s="48">
        <v>8</v>
      </c>
      <c r="J19" s="52">
        <f t="shared" si="2"/>
        <v>0</v>
      </c>
      <c r="K19" s="27"/>
    </row>
    <row r="20" spans="2:11" s="26" customFormat="1" ht="16.5" customHeight="1" x14ac:dyDescent="0.25">
      <c r="B20" s="20" t="s">
        <v>52</v>
      </c>
      <c r="C20" s="90" t="str">
        <f>'QP unitaris'!C26</f>
        <v>Subministrament de filtre G4 652x446x96</v>
      </c>
      <c r="D20" s="88">
        <f>'QP unitaris'!H26</f>
        <v>0</v>
      </c>
      <c r="E20" s="83">
        <v>8</v>
      </c>
      <c r="F20" s="21">
        <f t="shared" si="0"/>
        <v>0</v>
      </c>
      <c r="G20" s="48">
        <v>8</v>
      </c>
      <c r="H20" s="21">
        <f t="shared" si="1"/>
        <v>0</v>
      </c>
      <c r="I20" s="48">
        <v>8</v>
      </c>
      <c r="J20" s="52">
        <f t="shared" si="2"/>
        <v>0</v>
      </c>
      <c r="K20" s="27"/>
    </row>
    <row r="21" spans="2:11" s="26" customFormat="1" ht="16.5" customHeight="1" x14ac:dyDescent="0.25">
      <c r="B21" s="20" t="s">
        <v>54</v>
      </c>
      <c r="C21" s="90" t="str">
        <f>'QP unitaris'!C27</f>
        <v>Subministrament de filtre G4 850x395x96</v>
      </c>
      <c r="D21" s="88">
        <f>'QP unitaris'!H27</f>
        <v>0</v>
      </c>
      <c r="E21" s="83">
        <v>80</v>
      </c>
      <c r="F21" s="21">
        <f t="shared" si="0"/>
        <v>0</v>
      </c>
      <c r="G21" s="48">
        <v>80</v>
      </c>
      <c r="H21" s="21">
        <f t="shared" si="1"/>
        <v>0</v>
      </c>
      <c r="I21" s="48">
        <v>80</v>
      </c>
      <c r="J21" s="52">
        <f t="shared" si="2"/>
        <v>0</v>
      </c>
      <c r="K21" s="27"/>
    </row>
    <row r="22" spans="2:11" s="26" customFormat="1" ht="16.5" customHeight="1" x14ac:dyDescent="0.25">
      <c r="B22" s="20" t="s">
        <v>56</v>
      </c>
      <c r="C22" s="90" t="str">
        <f>'QP unitaris'!C28</f>
        <v>Subministrament de filtre G4 615x495x48</v>
      </c>
      <c r="D22" s="88">
        <f>'QP unitaris'!H28</f>
        <v>0</v>
      </c>
      <c r="E22" s="83">
        <v>4</v>
      </c>
      <c r="F22" s="21">
        <f t="shared" si="0"/>
        <v>0</v>
      </c>
      <c r="G22" s="48">
        <v>4</v>
      </c>
      <c r="H22" s="21">
        <f t="shared" si="1"/>
        <v>0</v>
      </c>
      <c r="I22" s="48">
        <v>4</v>
      </c>
      <c r="J22" s="52">
        <f t="shared" si="2"/>
        <v>0</v>
      </c>
      <c r="K22" s="27"/>
    </row>
    <row r="23" spans="2:11" s="26" customFormat="1" ht="16.5" customHeight="1" x14ac:dyDescent="0.25">
      <c r="B23" s="20" t="s">
        <v>58</v>
      </c>
      <c r="C23" s="90" t="str">
        <f>'QP unitaris'!C29</f>
        <v>Subministrament de filtre M5 287x592x48</v>
      </c>
      <c r="D23" s="88">
        <f>'QP unitaris'!H29</f>
        <v>0</v>
      </c>
      <c r="E23" s="83">
        <v>4</v>
      </c>
      <c r="F23" s="21">
        <f t="shared" si="0"/>
        <v>0</v>
      </c>
      <c r="G23" s="48">
        <v>4</v>
      </c>
      <c r="H23" s="21">
        <f t="shared" si="1"/>
        <v>0</v>
      </c>
      <c r="I23" s="48">
        <v>4</v>
      </c>
      <c r="J23" s="52">
        <f t="shared" si="2"/>
        <v>0</v>
      </c>
      <c r="K23" s="27"/>
    </row>
    <row r="24" spans="2:11" s="26" customFormat="1" ht="16.5" customHeight="1" x14ac:dyDescent="0.25">
      <c r="B24" s="20" t="s">
        <v>60</v>
      </c>
      <c r="C24" s="90" t="str">
        <f>'QP unitaris'!C30</f>
        <v>Subministrament de filtre M5 592x592x48</v>
      </c>
      <c r="D24" s="88">
        <f>'QP unitaris'!H30</f>
        <v>0</v>
      </c>
      <c r="E24" s="83">
        <v>4</v>
      </c>
      <c r="F24" s="21">
        <f t="shared" si="0"/>
        <v>0</v>
      </c>
      <c r="G24" s="48">
        <v>4</v>
      </c>
      <c r="H24" s="21">
        <f t="shared" si="1"/>
        <v>0</v>
      </c>
      <c r="I24" s="48">
        <v>4</v>
      </c>
      <c r="J24" s="52">
        <f t="shared" si="2"/>
        <v>0</v>
      </c>
      <c r="K24" s="27"/>
    </row>
    <row r="25" spans="2:11" s="26" customFormat="1" ht="16.5" customHeight="1" x14ac:dyDescent="0.25">
      <c r="B25" s="20" t="s">
        <v>62</v>
      </c>
      <c r="C25" s="90" t="str">
        <f>'QP unitaris'!C31</f>
        <v>Subministrament de filtre M6 240x240x25</v>
      </c>
      <c r="D25" s="88">
        <f>'QP unitaris'!H31</f>
        <v>0</v>
      </c>
      <c r="E25" s="83">
        <v>8</v>
      </c>
      <c r="F25" s="21">
        <f t="shared" si="0"/>
        <v>0</v>
      </c>
      <c r="G25" s="48">
        <v>8</v>
      </c>
      <c r="H25" s="21">
        <f t="shared" si="1"/>
        <v>0</v>
      </c>
      <c r="I25" s="48">
        <v>8</v>
      </c>
      <c r="J25" s="52">
        <f t="shared" si="2"/>
        <v>0</v>
      </c>
      <c r="K25" s="27"/>
    </row>
    <row r="26" spans="2:11" s="26" customFormat="1" ht="16.5" customHeight="1" x14ac:dyDescent="0.25">
      <c r="B26" s="20" t="s">
        <v>64</v>
      </c>
      <c r="C26" s="90" t="str">
        <f>'QP unitaris'!C32</f>
        <v>Subministrament de filtre M6 240x340x25</v>
      </c>
      <c r="D26" s="88">
        <f>'QP unitaris'!H32</f>
        <v>0</v>
      </c>
      <c r="E26" s="83">
        <v>16</v>
      </c>
      <c r="F26" s="21">
        <f t="shared" si="0"/>
        <v>0</v>
      </c>
      <c r="G26" s="48">
        <v>16</v>
      </c>
      <c r="H26" s="21">
        <f t="shared" si="1"/>
        <v>0</v>
      </c>
      <c r="I26" s="48">
        <v>16</v>
      </c>
      <c r="J26" s="52">
        <f t="shared" si="2"/>
        <v>0</v>
      </c>
      <c r="K26" s="27"/>
    </row>
    <row r="27" spans="2:11" s="26" customFormat="1" ht="16.5" customHeight="1" x14ac:dyDescent="0.25">
      <c r="B27" s="20" t="s">
        <v>66</v>
      </c>
      <c r="C27" s="90" t="str">
        <f>'QP unitaris'!C33</f>
        <v>Subministrament de filtre M6 450x340x23</v>
      </c>
      <c r="D27" s="88">
        <f>'QP unitaris'!H33</f>
        <v>0</v>
      </c>
      <c r="E27" s="83">
        <v>16</v>
      </c>
      <c r="F27" s="21">
        <f t="shared" si="0"/>
        <v>0</v>
      </c>
      <c r="G27" s="48">
        <v>16</v>
      </c>
      <c r="H27" s="21">
        <f t="shared" si="1"/>
        <v>0</v>
      </c>
      <c r="I27" s="48">
        <v>16</v>
      </c>
      <c r="J27" s="52">
        <f t="shared" si="2"/>
        <v>0</v>
      </c>
      <c r="K27" s="27"/>
    </row>
    <row r="28" spans="2:11" s="26" customFormat="1" ht="16.5" customHeight="1" x14ac:dyDescent="0.25">
      <c r="B28" s="20" t="s">
        <v>68</v>
      </c>
      <c r="C28" s="90" t="str">
        <f>'QP unitaris'!C34</f>
        <v>Subministrament de filtre M6 365x450x25</v>
      </c>
      <c r="D28" s="88">
        <f>'QP unitaris'!H34</f>
        <v>0</v>
      </c>
      <c r="E28" s="83">
        <v>16</v>
      </c>
      <c r="F28" s="21">
        <f t="shared" si="0"/>
        <v>0</v>
      </c>
      <c r="G28" s="48">
        <v>16</v>
      </c>
      <c r="H28" s="21">
        <f t="shared" si="1"/>
        <v>0</v>
      </c>
      <c r="I28" s="48">
        <v>16</v>
      </c>
      <c r="J28" s="52">
        <f t="shared" si="2"/>
        <v>0</v>
      </c>
      <c r="K28" s="27"/>
    </row>
    <row r="29" spans="2:11" s="26" customFormat="1" ht="16.5" customHeight="1" x14ac:dyDescent="0.25">
      <c r="B29" s="20" t="s">
        <v>70</v>
      </c>
      <c r="C29" s="90" t="str">
        <f>'QP unitaris'!C35</f>
        <v>Subministrament de filtre M6 287x287x48</v>
      </c>
      <c r="D29" s="88">
        <f>'QP unitaris'!H35</f>
        <v>0</v>
      </c>
      <c r="E29" s="83">
        <v>12</v>
      </c>
      <c r="F29" s="21">
        <f t="shared" si="0"/>
        <v>0</v>
      </c>
      <c r="G29" s="48">
        <v>12</v>
      </c>
      <c r="H29" s="21">
        <f t="shared" si="1"/>
        <v>0</v>
      </c>
      <c r="I29" s="48">
        <v>12</v>
      </c>
      <c r="J29" s="52">
        <f t="shared" si="2"/>
        <v>0</v>
      </c>
      <c r="K29" s="27"/>
    </row>
    <row r="30" spans="2:11" s="26" customFormat="1" ht="16.5" customHeight="1" x14ac:dyDescent="0.25">
      <c r="B30" s="20" t="s">
        <v>72</v>
      </c>
      <c r="C30" s="90" t="str">
        <f>'QP unitaris'!C36</f>
        <v>Subministrament de filtre M6 300x250x48</v>
      </c>
      <c r="D30" s="88">
        <f>'QP unitaris'!H36</f>
        <v>0</v>
      </c>
      <c r="E30" s="83">
        <v>8</v>
      </c>
      <c r="F30" s="21">
        <f t="shared" si="0"/>
        <v>0</v>
      </c>
      <c r="G30" s="48">
        <v>8</v>
      </c>
      <c r="H30" s="21">
        <f t="shared" si="1"/>
        <v>0</v>
      </c>
      <c r="I30" s="48">
        <v>8</v>
      </c>
      <c r="J30" s="52">
        <f t="shared" si="2"/>
        <v>0</v>
      </c>
      <c r="K30" s="27"/>
    </row>
    <row r="31" spans="2:11" s="26" customFormat="1" ht="16.5" customHeight="1" x14ac:dyDescent="0.25">
      <c r="B31" s="20" t="s">
        <v>74</v>
      </c>
      <c r="C31" s="90" t="str">
        <f>'QP unitaris'!C37</f>
        <v>Subministrament de filtre F7 446x495x48</v>
      </c>
      <c r="D31" s="88">
        <f>'QP unitaris'!H37</f>
        <v>0</v>
      </c>
      <c r="E31" s="83">
        <v>4</v>
      </c>
      <c r="F31" s="21">
        <f t="shared" si="0"/>
        <v>0</v>
      </c>
      <c r="G31" s="48">
        <v>4</v>
      </c>
      <c r="H31" s="21">
        <f t="shared" si="1"/>
        <v>0</v>
      </c>
      <c r="I31" s="48">
        <v>4</v>
      </c>
      <c r="J31" s="52">
        <f t="shared" si="2"/>
        <v>0</v>
      </c>
      <c r="K31" s="27"/>
    </row>
    <row r="32" spans="2:11" s="26" customFormat="1" ht="16.5" customHeight="1" x14ac:dyDescent="0.25">
      <c r="B32" s="20" t="s">
        <v>76</v>
      </c>
      <c r="C32" s="90" t="str">
        <f>'QP unitaris'!C38</f>
        <v>Subministrament de filtre F7 287x592x292</v>
      </c>
      <c r="D32" s="88">
        <f>'QP unitaris'!H38</f>
        <v>0</v>
      </c>
      <c r="E32" s="83">
        <v>2</v>
      </c>
      <c r="F32" s="21">
        <f t="shared" si="0"/>
        <v>0</v>
      </c>
      <c r="G32" s="48">
        <v>2</v>
      </c>
      <c r="H32" s="21">
        <f t="shared" si="1"/>
        <v>0</v>
      </c>
      <c r="I32" s="48">
        <v>2</v>
      </c>
      <c r="J32" s="52">
        <f t="shared" si="2"/>
        <v>0</v>
      </c>
      <c r="K32" s="27"/>
    </row>
    <row r="33" spans="2:11" s="26" customFormat="1" ht="16.5" customHeight="1" x14ac:dyDescent="0.25">
      <c r="B33" s="20" t="s">
        <v>78</v>
      </c>
      <c r="C33" s="90" t="str">
        <f>'QP unitaris'!C39</f>
        <v>Subministrament de filtre F7 592x592x292</v>
      </c>
      <c r="D33" s="88">
        <f>'QP unitaris'!H39</f>
        <v>0</v>
      </c>
      <c r="E33" s="83">
        <v>2</v>
      </c>
      <c r="F33" s="21">
        <f t="shared" si="0"/>
        <v>0</v>
      </c>
      <c r="G33" s="48">
        <v>2</v>
      </c>
      <c r="H33" s="21">
        <f t="shared" si="1"/>
        <v>0</v>
      </c>
      <c r="I33" s="48">
        <v>2</v>
      </c>
      <c r="J33" s="52">
        <f t="shared" si="2"/>
        <v>0</v>
      </c>
      <c r="K33" s="27"/>
    </row>
    <row r="34" spans="2:11" s="26" customFormat="1" ht="16.5" customHeight="1" x14ac:dyDescent="0.25">
      <c r="B34" s="20" t="s">
        <v>80</v>
      </c>
      <c r="C34" s="90" t="str">
        <f>'QP unitaris'!C40</f>
        <v>Subministrament de filtre F8 240x240x25</v>
      </c>
      <c r="D34" s="88">
        <f>'QP unitaris'!H40</f>
        <v>0</v>
      </c>
      <c r="E34" s="83">
        <v>2</v>
      </c>
      <c r="F34" s="21">
        <f t="shared" si="0"/>
        <v>0</v>
      </c>
      <c r="G34" s="48">
        <v>2</v>
      </c>
      <c r="H34" s="21">
        <f t="shared" si="1"/>
        <v>0</v>
      </c>
      <c r="I34" s="48">
        <v>2</v>
      </c>
      <c r="J34" s="52">
        <f t="shared" si="2"/>
        <v>0</v>
      </c>
      <c r="K34" s="27"/>
    </row>
    <row r="35" spans="2:11" s="26" customFormat="1" ht="16.5" customHeight="1" x14ac:dyDescent="0.25">
      <c r="B35" s="20" t="s">
        <v>82</v>
      </c>
      <c r="C35" s="90" t="str">
        <f>'QP unitaris'!C41</f>
        <v>Subministrament de filtre F8 240x340x25</v>
      </c>
      <c r="D35" s="88">
        <f>'QP unitaris'!H41</f>
        <v>0</v>
      </c>
      <c r="E35" s="83">
        <v>4</v>
      </c>
      <c r="F35" s="21">
        <f t="shared" si="0"/>
        <v>0</v>
      </c>
      <c r="G35" s="48">
        <v>4</v>
      </c>
      <c r="H35" s="21">
        <f t="shared" si="1"/>
        <v>0</v>
      </c>
      <c r="I35" s="48">
        <v>4</v>
      </c>
      <c r="J35" s="52">
        <f t="shared" si="2"/>
        <v>0</v>
      </c>
      <c r="K35" s="27"/>
    </row>
    <row r="36" spans="2:11" s="26" customFormat="1" ht="16.5" customHeight="1" x14ac:dyDescent="0.25">
      <c r="B36" s="20" t="s">
        <v>84</v>
      </c>
      <c r="C36" s="90" t="str">
        <f>'QP unitaris'!C42</f>
        <v>Subministrament de filtre F8 450x340x23</v>
      </c>
      <c r="D36" s="88">
        <f>'QP unitaris'!H42</f>
        <v>0</v>
      </c>
      <c r="E36" s="83">
        <v>4</v>
      </c>
      <c r="F36" s="21">
        <f t="shared" si="0"/>
        <v>0</v>
      </c>
      <c r="G36" s="48">
        <v>4</v>
      </c>
      <c r="H36" s="21">
        <f t="shared" si="1"/>
        <v>0</v>
      </c>
      <c r="I36" s="48">
        <v>4</v>
      </c>
      <c r="J36" s="52">
        <f t="shared" si="2"/>
        <v>0</v>
      </c>
      <c r="K36" s="27"/>
    </row>
    <row r="37" spans="2:11" s="26" customFormat="1" ht="16.5" customHeight="1" x14ac:dyDescent="0.25">
      <c r="B37" s="20" t="s">
        <v>86</v>
      </c>
      <c r="C37" s="90" t="str">
        <f>'QP unitaris'!C43</f>
        <v>Subministrament de filtre F8 365x450x25</v>
      </c>
      <c r="D37" s="88">
        <f>'QP unitaris'!H43</f>
        <v>0</v>
      </c>
      <c r="E37" s="83">
        <v>4</v>
      </c>
      <c r="F37" s="21">
        <f t="shared" si="0"/>
        <v>0</v>
      </c>
      <c r="G37" s="48">
        <v>4</v>
      </c>
      <c r="H37" s="21">
        <f t="shared" si="1"/>
        <v>0</v>
      </c>
      <c r="I37" s="48">
        <v>4</v>
      </c>
      <c r="J37" s="52">
        <f t="shared" si="2"/>
        <v>0</v>
      </c>
      <c r="K37" s="27"/>
    </row>
    <row r="38" spans="2:11" s="26" customFormat="1" ht="16.5" customHeight="1" x14ac:dyDescent="0.25">
      <c r="B38" s="20" t="s">
        <v>88</v>
      </c>
      <c r="C38" s="90" t="str">
        <f>'QP unitaris'!C44</f>
        <v>Subministrament de filtre F8 287x287x48</v>
      </c>
      <c r="D38" s="88">
        <f>'QP unitaris'!H44</f>
        <v>0</v>
      </c>
      <c r="E38" s="83">
        <v>6</v>
      </c>
      <c r="F38" s="21">
        <f t="shared" si="0"/>
        <v>0</v>
      </c>
      <c r="G38" s="48">
        <v>6</v>
      </c>
      <c r="H38" s="21">
        <f t="shared" si="1"/>
        <v>0</v>
      </c>
      <c r="I38" s="48">
        <v>6</v>
      </c>
      <c r="J38" s="52">
        <f t="shared" si="2"/>
        <v>0</v>
      </c>
      <c r="K38" s="27"/>
    </row>
    <row r="39" spans="2:11" s="26" customFormat="1" ht="16.5" customHeight="1" x14ac:dyDescent="0.25">
      <c r="B39" s="20" t="s">
        <v>90</v>
      </c>
      <c r="C39" s="90" t="str">
        <f>'QP unitaris'!C45</f>
        <v>Subministrament de filtre F8 300x250x48</v>
      </c>
      <c r="D39" s="88">
        <f>'QP unitaris'!H45</f>
        <v>0</v>
      </c>
      <c r="E39" s="83">
        <v>4</v>
      </c>
      <c r="F39" s="21">
        <f t="shared" si="0"/>
        <v>0</v>
      </c>
      <c r="G39" s="48">
        <v>4</v>
      </c>
      <c r="H39" s="21">
        <f t="shared" si="1"/>
        <v>0</v>
      </c>
      <c r="I39" s="48">
        <v>4</v>
      </c>
      <c r="J39" s="52">
        <f t="shared" si="2"/>
        <v>0</v>
      </c>
      <c r="K39" s="27"/>
    </row>
    <row r="40" spans="2:11" s="26" customFormat="1" ht="16.5" customHeight="1" x14ac:dyDescent="0.25">
      <c r="B40" s="20" t="s">
        <v>92</v>
      </c>
      <c r="C40" s="90" t="str">
        <f>'QP unitaris'!C46</f>
        <v>Subministrament de filtre F9 287x592x292</v>
      </c>
      <c r="D40" s="88">
        <f>'QP unitaris'!H46</f>
        <v>0</v>
      </c>
      <c r="E40" s="83">
        <v>1</v>
      </c>
      <c r="F40" s="21">
        <f t="shared" si="0"/>
        <v>0</v>
      </c>
      <c r="G40" s="48">
        <v>1</v>
      </c>
      <c r="H40" s="21">
        <f t="shared" si="1"/>
        <v>0</v>
      </c>
      <c r="I40" s="48">
        <v>1</v>
      </c>
      <c r="J40" s="52">
        <f t="shared" si="2"/>
        <v>0</v>
      </c>
      <c r="K40" s="27"/>
    </row>
    <row r="41" spans="2:11" s="26" customFormat="1" ht="16.5" customHeight="1" x14ac:dyDescent="0.25">
      <c r="B41" s="20" t="s">
        <v>94</v>
      </c>
      <c r="C41" s="90" t="str">
        <f>'QP unitaris'!C47</f>
        <v>Subministrament de filtre F9 592x592x292</v>
      </c>
      <c r="D41" s="88">
        <f>'QP unitaris'!H47</f>
        <v>0</v>
      </c>
      <c r="E41" s="83">
        <v>1</v>
      </c>
      <c r="F41" s="21">
        <f t="shared" si="0"/>
        <v>0</v>
      </c>
      <c r="G41" s="48">
        <v>1</v>
      </c>
      <c r="H41" s="21">
        <f t="shared" si="1"/>
        <v>0</v>
      </c>
      <c r="I41" s="48">
        <v>1</v>
      </c>
      <c r="J41" s="52">
        <f t="shared" si="2"/>
        <v>0</v>
      </c>
      <c r="K41" s="27"/>
    </row>
    <row r="42" spans="2:11" s="26" customFormat="1" ht="16.5" customHeight="1" x14ac:dyDescent="0.25">
      <c r="B42" s="20" t="s">
        <v>96</v>
      </c>
      <c r="C42" s="90" t="str">
        <f>'QP unitaris'!C48</f>
        <v>Subministrament de filtre F9 446x495x48</v>
      </c>
      <c r="D42" s="88">
        <f>'QP unitaris'!H48</f>
        <v>0</v>
      </c>
      <c r="E42" s="83">
        <v>1</v>
      </c>
      <c r="F42" s="21">
        <f t="shared" si="0"/>
        <v>0</v>
      </c>
      <c r="G42" s="48">
        <v>1</v>
      </c>
      <c r="H42" s="21">
        <f t="shared" si="1"/>
        <v>0</v>
      </c>
      <c r="I42" s="48">
        <v>1</v>
      </c>
      <c r="J42" s="52">
        <f t="shared" si="2"/>
        <v>0</v>
      </c>
      <c r="K42" s="27"/>
    </row>
    <row r="43" spans="2:11" s="26" customFormat="1" ht="16.5" customHeight="1" x14ac:dyDescent="0.25">
      <c r="B43" s="20" t="s">
        <v>98</v>
      </c>
      <c r="C43" s="91" t="str">
        <f>'QP unitaris'!C49</f>
        <v>Subministrament de corretja de transmissió SPZ 1060, SPZ 1087, SPZ 1112 o SPZ 1137</v>
      </c>
      <c r="D43" s="88">
        <f>'QP unitaris'!H49</f>
        <v>0</v>
      </c>
      <c r="E43" s="83">
        <v>42</v>
      </c>
      <c r="F43" s="21">
        <f t="shared" si="0"/>
        <v>0</v>
      </c>
      <c r="G43" s="48">
        <v>42</v>
      </c>
      <c r="H43" s="21">
        <f t="shared" si="1"/>
        <v>0</v>
      </c>
      <c r="I43" s="48">
        <v>42</v>
      </c>
      <c r="J43" s="52">
        <f>D43*I43</f>
        <v>0</v>
      </c>
      <c r="K43" s="27"/>
    </row>
    <row r="44" spans="2:11" ht="16.5" customHeight="1" thickBot="1" x14ac:dyDescent="0.3">
      <c r="B44" s="24"/>
      <c r="C44" s="86" t="s">
        <v>125</v>
      </c>
      <c r="D44" s="89"/>
      <c r="E44" s="111">
        <f>SUM(F14:F43)</f>
        <v>0</v>
      </c>
      <c r="F44" s="112"/>
      <c r="G44" s="111">
        <f>SUM(H14:H43)</f>
        <v>0</v>
      </c>
      <c r="H44" s="112"/>
      <c r="I44" s="111">
        <f>SUM(J14:J43)</f>
        <v>0</v>
      </c>
      <c r="J44" s="112"/>
      <c r="K44" s="25"/>
    </row>
    <row r="45" spans="2:11" s="26" customFormat="1" ht="7.5" customHeight="1" thickBot="1" x14ac:dyDescent="0.3">
      <c r="B45" s="17"/>
      <c r="C45" s="17"/>
      <c r="D45" s="17"/>
      <c r="E45" s="17"/>
      <c r="F45" s="18"/>
      <c r="G45" s="18"/>
      <c r="H45" s="18"/>
      <c r="I45" s="18"/>
      <c r="J45" s="18"/>
      <c r="K45" s="27"/>
    </row>
    <row r="46" spans="2:11" s="26" customFormat="1" ht="16.5" customHeight="1" x14ac:dyDescent="0.25">
      <c r="B46" s="37" t="s">
        <v>126</v>
      </c>
      <c r="C46" s="37"/>
      <c r="D46" s="42"/>
      <c r="E46" s="42"/>
      <c r="F46" s="38"/>
      <c r="G46" s="38"/>
      <c r="H46" s="38"/>
      <c r="I46" s="38"/>
      <c r="J46" s="40"/>
      <c r="K46" s="27"/>
    </row>
    <row r="47" spans="2:11" ht="16.5" customHeight="1" x14ac:dyDescent="0.25">
      <c r="B47" s="44"/>
      <c r="C47" s="44"/>
      <c r="D47" s="82" t="s">
        <v>120</v>
      </c>
      <c r="E47" s="45" t="s">
        <v>121</v>
      </c>
      <c r="F47" s="46" t="s">
        <v>122</v>
      </c>
      <c r="G47" s="45" t="s">
        <v>121</v>
      </c>
      <c r="H47" s="46" t="s">
        <v>122</v>
      </c>
      <c r="I47" s="45" t="s">
        <v>121</v>
      </c>
      <c r="J47" s="51" t="s">
        <v>122</v>
      </c>
      <c r="K47" s="19"/>
    </row>
    <row r="48" spans="2:11" s="26" customFormat="1" ht="27" customHeight="1" thickBot="1" x14ac:dyDescent="0.3">
      <c r="B48" s="20" t="s">
        <v>113</v>
      </c>
      <c r="C48" s="99" t="s">
        <v>114</v>
      </c>
      <c r="D48" s="93">
        <f>'QP unitaris'!E56</f>
        <v>50000</v>
      </c>
      <c r="E48" s="83">
        <v>1</v>
      </c>
      <c r="F48" s="21">
        <f t="shared" ref="F48" si="3">D48*E48</f>
        <v>50000</v>
      </c>
      <c r="G48" s="48">
        <v>1</v>
      </c>
      <c r="H48" s="21">
        <f t="shared" ref="H48" si="4">D48*G48</f>
        <v>50000</v>
      </c>
      <c r="I48" s="48">
        <v>1</v>
      </c>
      <c r="J48" s="52">
        <f>D48*I48</f>
        <v>50000</v>
      </c>
      <c r="K48" s="27"/>
    </row>
    <row r="49" spans="2:11" ht="16.5" customHeight="1" thickBot="1" x14ac:dyDescent="0.3">
      <c r="B49" s="24"/>
      <c r="C49" s="86" t="s">
        <v>127</v>
      </c>
      <c r="D49" s="94"/>
      <c r="E49" s="111">
        <f>SUM(F48)</f>
        <v>50000</v>
      </c>
      <c r="F49" s="112"/>
      <c r="G49" s="111">
        <f>SUM(H48)</f>
        <v>50000</v>
      </c>
      <c r="H49" s="112"/>
      <c r="I49" s="111">
        <f>SUM(J48)</f>
        <v>50000</v>
      </c>
      <c r="J49" s="112"/>
      <c r="K49" s="25"/>
    </row>
    <row r="50" spans="2:11" s="26" customFormat="1" ht="7.5" customHeight="1" thickBot="1" x14ac:dyDescent="0.3">
      <c r="B50" s="17"/>
      <c r="C50" s="17"/>
      <c r="D50" s="17"/>
      <c r="E50" s="17"/>
      <c r="F50" s="18"/>
      <c r="G50" s="18"/>
      <c r="H50" s="18"/>
      <c r="I50" s="18"/>
      <c r="J50" s="18"/>
      <c r="K50" s="27"/>
    </row>
    <row r="51" spans="2:11" s="26" customFormat="1" ht="16.5" customHeight="1" x14ac:dyDescent="0.25">
      <c r="B51" s="37" t="s">
        <v>128</v>
      </c>
      <c r="C51" s="37"/>
      <c r="D51" s="42"/>
      <c r="E51" s="42"/>
      <c r="F51" s="38"/>
      <c r="G51" s="38"/>
      <c r="H51" s="38"/>
      <c r="I51" s="38"/>
      <c r="J51" s="40"/>
      <c r="K51" s="27"/>
    </row>
    <row r="52" spans="2:11" ht="16.5" customHeight="1" x14ac:dyDescent="0.25">
      <c r="B52" s="44"/>
      <c r="C52" s="44"/>
      <c r="D52" s="82" t="s">
        <v>120</v>
      </c>
      <c r="E52" s="45" t="s">
        <v>121</v>
      </c>
      <c r="F52" s="46" t="s">
        <v>122</v>
      </c>
      <c r="G52" s="45" t="s">
        <v>121</v>
      </c>
      <c r="H52" s="46" t="s">
        <v>122</v>
      </c>
      <c r="I52" s="45" t="s">
        <v>121</v>
      </c>
      <c r="J52" s="51" t="s">
        <v>122</v>
      </c>
      <c r="K52" s="19"/>
    </row>
    <row r="53" spans="2:11" s="26" customFormat="1" ht="28.5" customHeight="1" x14ac:dyDescent="0.25">
      <c r="B53" s="20" t="s">
        <v>16</v>
      </c>
      <c r="C53" s="85" t="str">
        <f>'QP unitaris'!C9</f>
        <v>Inspecció periòdica d'eficiència energèrica d'una instal·lació, segons indicacions descrites a la clàusula 5 del PPT. IPE del RITE.</v>
      </c>
      <c r="D53" s="93">
        <f>'QP unitaris'!H9</f>
        <v>0</v>
      </c>
      <c r="E53" s="83">
        <v>2</v>
      </c>
      <c r="F53" s="21">
        <f t="shared" ref="F53:F54" si="5">D53*E53</f>
        <v>0</v>
      </c>
      <c r="G53" s="48">
        <v>0</v>
      </c>
      <c r="H53" s="21">
        <f>D53*G53</f>
        <v>0</v>
      </c>
      <c r="I53" s="48">
        <v>0</v>
      </c>
      <c r="J53" s="52">
        <f t="shared" ref="J53:J63" si="6">D53*I53</f>
        <v>0</v>
      </c>
      <c r="K53" s="65"/>
    </row>
    <row r="54" spans="2:11" s="26" customFormat="1" ht="32.25" customHeight="1" x14ac:dyDescent="0.25">
      <c r="B54" s="20" t="s">
        <v>18</v>
      </c>
      <c r="C54" s="85" t="str">
        <f>'QP unitaris'!C10</f>
        <v>Inspecció periòdica d'instal·lació completa, segons indicacions descrites a la clàusula 5 del PPT. IPIC del RITE.</v>
      </c>
      <c r="D54" s="93">
        <f>'QP unitaris'!H10</f>
        <v>0</v>
      </c>
      <c r="E54" s="83">
        <v>0</v>
      </c>
      <c r="F54" s="21">
        <f t="shared" si="5"/>
        <v>0</v>
      </c>
      <c r="G54" s="48">
        <v>0</v>
      </c>
      <c r="H54" s="21">
        <f t="shared" ref="H54:H63" si="7">D54*G54</f>
        <v>0</v>
      </c>
      <c r="I54" s="48">
        <v>1</v>
      </c>
      <c r="J54" s="52">
        <f t="shared" si="6"/>
        <v>0</v>
      </c>
      <c r="K54" s="65"/>
    </row>
    <row r="55" spans="2:11" s="26" customFormat="1" ht="30.75" customHeight="1" x14ac:dyDescent="0.25">
      <c r="B55" s="20" t="s">
        <v>20</v>
      </c>
      <c r="C55" s="85" t="str">
        <f>'QP unitaris'!C11</f>
        <v>Inspecció periòdica d'instal·lació frigorífica, segons indicacions descrites a la clàusula 5 del PPT. RSIF.</v>
      </c>
      <c r="D55" s="93">
        <f>'QP unitaris'!H11</f>
        <v>0</v>
      </c>
      <c r="E55" s="83">
        <v>0</v>
      </c>
      <c r="F55" s="21">
        <f t="shared" ref="F55:F56" si="8">D55*E55</f>
        <v>0</v>
      </c>
      <c r="G55" s="48">
        <v>0</v>
      </c>
      <c r="H55" s="21">
        <f t="shared" si="7"/>
        <v>0</v>
      </c>
      <c r="I55" s="48">
        <v>1</v>
      </c>
      <c r="J55" s="52">
        <f t="shared" si="6"/>
        <v>0</v>
      </c>
      <c r="K55" s="65"/>
    </row>
    <row r="56" spans="2:11" s="26" customFormat="1" ht="28.5" customHeight="1" x14ac:dyDescent="0.25">
      <c r="B56" s="20" t="s">
        <v>22</v>
      </c>
      <c r="C56" s="91" t="str">
        <f>'QP unitaris'!C12</f>
        <v>Informe de conformitat realitzat per un Organisme de Control previ a la signatura de la Declaració de conformitat per part de ATL en el cas d'una legalització RITE o RSIF</v>
      </c>
      <c r="D56" s="93">
        <f>'QP unitaris'!H12</f>
        <v>0</v>
      </c>
      <c r="E56" s="83">
        <v>1</v>
      </c>
      <c r="F56" s="21">
        <f t="shared" si="8"/>
        <v>0</v>
      </c>
      <c r="G56" s="48">
        <v>1</v>
      </c>
      <c r="H56" s="21">
        <f t="shared" si="7"/>
        <v>0</v>
      </c>
      <c r="I56" s="48">
        <v>1</v>
      </c>
      <c r="J56" s="52">
        <f t="shared" si="6"/>
        <v>0</v>
      </c>
      <c r="K56" s="65"/>
    </row>
    <row r="57" spans="2:11" s="26" customFormat="1" ht="16.5" customHeight="1" x14ac:dyDescent="0.25">
      <c r="B57" s="20" t="s">
        <v>24</v>
      </c>
      <c r="C57" s="91" t="str">
        <f>'QP unitaris'!C13</f>
        <v>Informe de resposta a una no conformitat en una inspecció periòdica</v>
      </c>
      <c r="D57" s="93">
        <f>'QP unitaris'!H13</f>
        <v>0</v>
      </c>
      <c r="E57" s="84">
        <v>0</v>
      </c>
      <c r="F57" s="47">
        <f t="shared" ref="F57:F63" si="9">D57*E57</f>
        <v>0</v>
      </c>
      <c r="G57" s="48">
        <v>0</v>
      </c>
      <c r="H57" s="21">
        <f t="shared" si="7"/>
        <v>0</v>
      </c>
      <c r="I57" s="48">
        <v>1</v>
      </c>
      <c r="J57" s="52">
        <f t="shared" si="6"/>
        <v>0</v>
      </c>
      <c r="K57" s="65"/>
    </row>
    <row r="58" spans="2:11" s="26" customFormat="1" ht="23.25" customHeight="1" x14ac:dyDescent="0.25">
      <c r="B58" s="20" t="s">
        <v>26</v>
      </c>
      <c r="C58" s="91" t="str">
        <f>'QP unitaris'!C14</f>
        <v>Memòria tècnica per la legalització d'una instal·lació tèrmica (RITE). Inclou plànols, documentació complementaria, registre i taxes.</v>
      </c>
      <c r="D58" s="93">
        <f>'QP unitaris'!H14</f>
        <v>0</v>
      </c>
      <c r="E58" s="84">
        <v>1</v>
      </c>
      <c r="F58" s="47">
        <f t="shared" si="9"/>
        <v>0</v>
      </c>
      <c r="G58" s="48">
        <v>0</v>
      </c>
      <c r="H58" s="21">
        <f t="shared" si="7"/>
        <v>0</v>
      </c>
      <c r="I58" s="48">
        <v>0</v>
      </c>
      <c r="J58" s="52">
        <f t="shared" si="6"/>
        <v>0</v>
      </c>
      <c r="K58" s="65"/>
    </row>
    <row r="59" spans="2:11" s="26" customFormat="1" ht="26.25" customHeight="1" x14ac:dyDescent="0.25">
      <c r="B59" s="20" t="s">
        <v>28</v>
      </c>
      <c r="C59" s="91" t="str">
        <f>'QP unitaris'!C15</f>
        <v>Projecte tècnic per la legalització d'una instal·lació tèrmica (RITE). Inclou plànols, documentació complementaria, registre i taxes.</v>
      </c>
      <c r="D59" s="93">
        <f>'QP unitaris'!H15</f>
        <v>0</v>
      </c>
      <c r="E59" s="84">
        <v>1</v>
      </c>
      <c r="F59" s="47">
        <f t="shared" si="9"/>
        <v>0</v>
      </c>
      <c r="G59" s="48">
        <v>1</v>
      </c>
      <c r="H59" s="21">
        <f t="shared" si="7"/>
        <v>0</v>
      </c>
      <c r="I59" s="48">
        <v>0</v>
      </c>
      <c r="J59" s="52">
        <f t="shared" si="6"/>
        <v>0</v>
      </c>
      <c r="K59" s="65"/>
    </row>
    <row r="60" spans="2:11" s="26" customFormat="1" ht="26.25" customHeight="1" x14ac:dyDescent="0.25">
      <c r="B60" s="20" t="s">
        <v>30</v>
      </c>
      <c r="C60" s="91" t="str">
        <f>'QP unitaris'!C16</f>
        <v>Projecte tècnic Nivell 1 per la legalització d'una instal·lació frigorífica (RSIF). Inclou plànols, documentació complementaria i taxes.</v>
      </c>
      <c r="D60" s="93">
        <f>'QP unitaris'!H16</f>
        <v>0</v>
      </c>
      <c r="E60" s="84">
        <v>0</v>
      </c>
      <c r="F60" s="47">
        <f t="shared" si="9"/>
        <v>0</v>
      </c>
      <c r="G60" s="48">
        <v>1</v>
      </c>
      <c r="H60" s="21">
        <f t="shared" si="7"/>
        <v>0</v>
      </c>
      <c r="I60" s="48">
        <v>0</v>
      </c>
      <c r="J60" s="52">
        <f t="shared" si="6"/>
        <v>0</v>
      </c>
      <c r="K60" s="65"/>
    </row>
    <row r="61" spans="2:11" s="26" customFormat="1" ht="30" customHeight="1" x14ac:dyDescent="0.25">
      <c r="B61" s="20" t="s">
        <v>32</v>
      </c>
      <c r="C61" s="91" t="str">
        <f>'QP unitaris'!C17</f>
        <v>Projecte tècnic Nivell 2 per la legalització d'una instal·lació frigorífica (RSIF). Inclou plànols, documentació complementaria i taxes.</v>
      </c>
      <c r="D61" s="93">
        <f>'QP unitaris'!H17</f>
        <v>0</v>
      </c>
      <c r="E61" s="84">
        <v>0</v>
      </c>
      <c r="F61" s="47">
        <f t="shared" si="9"/>
        <v>0</v>
      </c>
      <c r="G61" s="48">
        <v>0</v>
      </c>
      <c r="H61" s="21">
        <f t="shared" si="7"/>
        <v>0</v>
      </c>
      <c r="I61" s="48">
        <v>1</v>
      </c>
      <c r="J61" s="52">
        <f t="shared" si="6"/>
        <v>0</v>
      </c>
      <c r="K61" s="65"/>
    </row>
    <row r="62" spans="2:11" s="26" customFormat="1" ht="30.75" customHeight="1" x14ac:dyDescent="0.25">
      <c r="B62" s="20" t="s">
        <v>34</v>
      </c>
      <c r="C62" s="91" t="str">
        <f>'QP unitaris'!C18</f>
        <v>Llibre de registre per una instal·lació frigorífica. Inclou planell i rètol de la unitat de producció instal·lats conforme IF-10 del RSIF.</v>
      </c>
      <c r="D62" s="93">
        <f>'QP unitaris'!H18</f>
        <v>0</v>
      </c>
      <c r="E62" s="84">
        <v>0</v>
      </c>
      <c r="F62" s="47">
        <f t="shared" si="9"/>
        <v>0</v>
      </c>
      <c r="G62" s="48">
        <v>1</v>
      </c>
      <c r="H62" s="21">
        <f t="shared" si="7"/>
        <v>0</v>
      </c>
      <c r="I62" s="48">
        <v>1</v>
      </c>
      <c r="J62" s="52">
        <f t="shared" si="6"/>
        <v>0</v>
      </c>
      <c r="K62" s="65"/>
    </row>
    <row r="63" spans="2:11" s="26" customFormat="1" ht="23.25" customHeight="1" x14ac:dyDescent="0.25">
      <c r="B63" s="20" t="s">
        <v>36</v>
      </c>
      <c r="C63" s="91" t="str">
        <f>'QP unitaris'!C19</f>
        <v>Gestió documental i registre del canvi de titular d'una instal·lació tèrmica o frigorífica</v>
      </c>
      <c r="D63" s="93">
        <f>'QP unitaris'!H19</f>
        <v>0</v>
      </c>
      <c r="E63" s="84">
        <v>1</v>
      </c>
      <c r="F63" s="47">
        <f t="shared" si="9"/>
        <v>0</v>
      </c>
      <c r="G63" s="48">
        <v>1</v>
      </c>
      <c r="H63" s="21">
        <f t="shared" si="7"/>
        <v>0</v>
      </c>
      <c r="I63" s="48">
        <v>0</v>
      </c>
      <c r="J63" s="52">
        <f t="shared" si="6"/>
        <v>0</v>
      </c>
      <c r="K63" s="65"/>
    </row>
    <row r="64" spans="2:11" ht="16.5" customHeight="1" thickBot="1" x14ac:dyDescent="0.3">
      <c r="B64" s="24"/>
      <c r="C64" s="86" t="s">
        <v>129</v>
      </c>
      <c r="D64" s="94"/>
      <c r="E64" s="111">
        <f>SUM(F53:F63)</f>
        <v>0</v>
      </c>
      <c r="F64" s="112"/>
      <c r="G64" s="111">
        <f>SUM(H53:H63)</f>
        <v>0</v>
      </c>
      <c r="H64" s="112"/>
      <c r="I64" s="111">
        <f>SUM(J53:J63)</f>
        <v>0</v>
      </c>
      <c r="J64" s="112"/>
      <c r="K64" s="25"/>
    </row>
    <row r="65" spans="2:14" s="26" customFormat="1" ht="16.5" customHeight="1" thickBot="1" x14ac:dyDescent="0.3">
      <c r="B65" s="17"/>
      <c r="C65" s="17"/>
      <c r="D65" s="17"/>
      <c r="E65" s="17"/>
      <c r="F65" s="18"/>
      <c r="G65" s="18"/>
      <c r="H65" s="18"/>
      <c r="I65" s="18"/>
      <c r="J65" s="18"/>
      <c r="K65" s="27"/>
    </row>
    <row r="66" spans="2:14" s="26" customFormat="1" ht="16.5" customHeight="1" x14ac:dyDescent="0.25">
      <c r="B66" s="37" t="s">
        <v>130</v>
      </c>
      <c r="C66" s="37"/>
      <c r="D66" s="42"/>
      <c r="E66" s="42"/>
      <c r="F66" s="38"/>
      <c r="G66" s="38"/>
      <c r="H66" s="38"/>
      <c r="I66" s="38"/>
      <c r="J66" s="40"/>
      <c r="K66" s="27"/>
    </row>
    <row r="67" spans="2:14" ht="16.5" customHeight="1" x14ac:dyDescent="0.25">
      <c r="B67" s="44"/>
      <c r="C67" s="44"/>
      <c r="D67" s="87" t="s">
        <v>120</v>
      </c>
      <c r="E67" s="82" t="s">
        <v>121</v>
      </c>
      <c r="F67" s="46" t="s">
        <v>122</v>
      </c>
      <c r="G67" s="45" t="s">
        <v>121</v>
      </c>
      <c r="H67" s="46" t="s">
        <v>122</v>
      </c>
      <c r="I67" s="45" t="s">
        <v>121</v>
      </c>
      <c r="J67" s="51" t="s">
        <v>122</v>
      </c>
      <c r="K67" s="19"/>
      <c r="N67" s="66"/>
    </row>
    <row r="68" spans="2:14" s="26" customFormat="1" ht="16.5" customHeight="1" x14ac:dyDescent="0.25">
      <c r="B68" s="20" t="s">
        <v>14</v>
      </c>
      <c r="C68" s="92" t="str">
        <f>'QP unitaris'!C8</f>
        <v>Informe final del servei executat, segons indicacions descrites a la clàusula 5 del PPT.</v>
      </c>
      <c r="D68" s="95">
        <f>'QP unitaris'!H8</f>
        <v>0</v>
      </c>
      <c r="E68" s="83">
        <v>0</v>
      </c>
      <c r="F68" s="53">
        <v>0</v>
      </c>
      <c r="G68" s="48">
        <v>0</v>
      </c>
      <c r="H68" s="21">
        <f>D68*G68</f>
        <v>0</v>
      </c>
      <c r="I68" s="48">
        <v>1</v>
      </c>
      <c r="J68" s="52">
        <f>D68*I68</f>
        <v>0</v>
      </c>
      <c r="K68" s="27"/>
    </row>
    <row r="69" spans="2:14" s="26" customFormat="1" ht="16.5" customHeight="1" thickBot="1" x14ac:dyDescent="0.3">
      <c r="B69" s="24"/>
      <c r="C69" s="86" t="s">
        <v>131</v>
      </c>
      <c r="D69" s="89"/>
      <c r="E69" s="111">
        <f>SUM(F68)</f>
        <v>0</v>
      </c>
      <c r="F69" s="112"/>
      <c r="G69" s="111">
        <f>SUM(H68)</f>
        <v>0</v>
      </c>
      <c r="H69" s="112"/>
      <c r="I69" s="111">
        <f>SUM(J68)</f>
        <v>0</v>
      </c>
      <c r="J69" s="112"/>
      <c r="K69" s="27"/>
    </row>
    <row r="70" spans="2:14" s="26" customFormat="1" ht="16.5" customHeight="1" thickBot="1" x14ac:dyDescent="0.3">
      <c r="B70" s="17"/>
      <c r="C70" s="17"/>
      <c r="D70" s="17"/>
      <c r="E70" s="17"/>
      <c r="F70" s="18"/>
      <c r="G70" s="18"/>
      <c r="H70" s="18"/>
      <c r="I70" s="18"/>
      <c r="J70" s="18"/>
      <c r="K70" s="27"/>
    </row>
    <row r="71" spans="2:14" s="28" customFormat="1" ht="16.5" customHeight="1" x14ac:dyDescent="0.25">
      <c r="B71" s="35"/>
      <c r="C71" s="37" t="s">
        <v>132</v>
      </c>
      <c r="D71" s="98"/>
      <c r="E71" s="109">
        <f>E10+E44+E49+E64+E69</f>
        <v>50000</v>
      </c>
      <c r="F71" s="110"/>
      <c r="G71" s="109">
        <f>G10+G44+G49+G64+G69</f>
        <v>50000</v>
      </c>
      <c r="H71" s="110"/>
      <c r="I71" s="109">
        <f>I10+I44+I49+I64+I69</f>
        <v>50000</v>
      </c>
      <c r="J71" s="110"/>
      <c r="K71" s="27"/>
    </row>
    <row r="72" spans="2:14" s="28" customFormat="1" ht="16.5" customHeight="1" x14ac:dyDescent="0.25">
      <c r="B72" s="36"/>
      <c r="C72" s="96" t="s">
        <v>133</v>
      </c>
      <c r="D72" s="113">
        <f>E71+G71+I71</f>
        <v>150000</v>
      </c>
      <c r="E72" s="114"/>
      <c r="F72" s="114"/>
      <c r="G72" s="114"/>
      <c r="H72" s="114"/>
      <c r="I72" s="114"/>
      <c r="J72" s="115"/>
      <c r="K72" s="14"/>
    </row>
    <row r="73" spans="2:14" s="28" customFormat="1" ht="16.5" customHeight="1" thickBot="1" x14ac:dyDescent="0.3">
      <c r="B73" s="43"/>
      <c r="C73" s="97" t="s">
        <v>134</v>
      </c>
      <c r="D73" s="116">
        <f>D72*1.21</f>
        <v>181500</v>
      </c>
      <c r="E73" s="117"/>
      <c r="F73" s="117"/>
      <c r="G73" s="117"/>
      <c r="H73" s="117"/>
      <c r="I73" s="117"/>
      <c r="J73" s="118"/>
      <c r="K73" s="14"/>
    </row>
    <row r="74" spans="2:14" ht="16.5" customHeight="1" thickBot="1" x14ac:dyDescent="0.3">
      <c r="F74" s="122"/>
      <c r="G74" s="122"/>
      <c r="H74" s="122"/>
      <c r="I74" s="122"/>
      <c r="J74" s="122"/>
      <c r="K74" s="34"/>
    </row>
    <row r="75" spans="2:14" ht="16.5" customHeight="1" thickBot="1" x14ac:dyDescent="0.3">
      <c r="C75" s="107" t="s">
        <v>135</v>
      </c>
      <c r="D75" s="108"/>
    </row>
    <row r="76" spans="2:14" ht="28.5" customHeight="1" thickBot="1" x14ac:dyDescent="0.3">
      <c r="C76" s="56" t="s">
        <v>3</v>
      </c>
      <c r="D76" s="57" t="s">
        <v>136</v>
      </c>
    </row>
    <row r="77" spans="2:14" ht="16.5" customHeight="1" thickBot="1" x14ac:dyDescent="0.3">
      <c r="C77" s="58" t="s">
        <v>137</v>
      </c>
      <c r="D77" s="59">
        <f>E10+G10+I10</f>
        <v>0</v>
      </c>
    </row>
    <row r="78" spans="2:14" ht="16.5" customHeight="1" thickBot="1" x14ac:dyDescent="0.3">
      <c r="C78" s="60" t="s">
        <v>138</v>
      </c>
      <c r="D78" s="61">
        <f>E44+G44+I44</f>
        <v>0</v>
      </c>
    </row>
    <row r="79" spans="2:14" ht="13.5" customHeight="1" thickBot="1" x14ac:dyDescent="0.3">
      <c r="C79" s="60" t="s">
        <v>139</v>
      </c>
      <c r="D79" s="61">
        <f>E49+G49+I49</f>
        <v>150000</v>
      </c>
    </row>
    <row r="80" spans="2:14" ht="13.5" customHeight="1" thickBot="1" x14ac:dyDescent="0.3">
      <c r="C80" s="60" t="s">
        <v>140</v>
      </c>
      <c r="D80" s="61">
        <f>E64+G64+I64</f>
        <v>0</v>
      </c>
    </row>
    <row r="81" spans="3:4" ht="13.5" customHeight="1" thickBot="1" x14ac:dyDescent="0.3">
      <c r="C81" s="60" t="s">
        <v>141</v>
      </c>
      <c r="D81" s="61">
        <f>E69+G69+I69</f>
        <v>0</v>
      </c>
    </row>
    <row r="82" spans="3:4" ht="13.5" customHeight="1" thickBot="1" x14ac:dyDescent="0.3">
      <c r="C82" s="62"/>
      <c r="D82" s="63"/>
    </row>
    <row r="83" spans="3:4" ht="13.5" customHeight="1" thickBot="1" x14ac:dyDescent="0.3">
      <c r="C83" s="64" t="s">
        <v>142</v>
      </c>
      <c r="D83" s="59">
        <f>SUM(D77:D81)</f>
        <v>150000</v>
      </c>
    </row>
    <row r="84" spans="3:4" ht="13.5" customHeight="1" thickBot="1" x14ac:dyDescent="0.3">
      <c r="C84" s="64" t="s">
        <v>143</v>
      </c>
      <c r="D84" s="61">
        <f>0.21*D83</f>
        <v>31500</v>
      </c>
    </row>
    <row r="85" spans="3:4" ht="13.5" customHeight="1" thickBot="1" x14ac:dyDescent="0.3">
      <c r="C85" s="64" t="s">
        <v>144</v>
      </c>
      <c r="D85" s="61">
        <f>D83+D84</f>
        <v>181500</v>
      </c>
    </row>
  </sheetData>
  <sheetProtection algorithmName="SHA-512" hashValue="tW7Y015+N/TR6VlgzPGtOlXEzVWkTc579qrsTchLptHBLa/JKTJMaxKGtl70sVHYGmVVk4N1H28UqY9ysEP78g==" saltValue="zjuNIxG+Han8zLHOEFH6tw==" spinCount="100000" sheet="1" objects="1" scenarios="1"/>
  <mergeCells count="25">
    <mergeCell ref="C2:J2"/>
    <mergeCell ref="F74:J74"/>
    <mergeCell ref="E3:F3"/>
    <mergeCell ref="G3:H3"/>
    <mergeCell ref="I49:J49"/>
    <mergeCell ref="G69:H69"/>
    <mergeCell ref="E10:F10"/>
    <mergeCell ref="E44:F44"/>
    <mergeCell ref="E71:F71"/>
    <mergeCell ref="C75:D75"/>
    <mergeCell ref="I71:J71"/>
    <mergeCell ref="G71:H71"/>
    <mergeCell ref="I10:J10"/>
    <mergeCell ref="G10:H10"/>
    <mergeCell ref="I64:J64"/>
    <mergeCell ref="G64:H64"/>
    <mergeCell ref="I69:J69"/>
    <mergeCell ref="E69:F69"/>
    <mergeCell ref="E64:F64"/>
    <mergeCell ref="E49:F49"/>
    <mergeCell ref="G44:H44"/>
    <mergeCell ref="I44:J44"/>
    <mergeCell ref="D72:J72"/>
    <mergeCell ref="D73:J73"/>
    <mergeCell ref="G49:H49"/>
  </mergeCells>
  <phoneticPr fontId="8" type="noConversion"/>
  <pageMargins left="0.7" right="0.7" top="0.75" bottom="0.75" header="0.3" footer="0.3"/>
  <pageSetup paperSize="9" scale="69" fitToHeight="0" orientation="landscape" r:id="rId1"/>
  <rowBreaks count="2" manualBreakCount="2">
    <brk id="42" max="10" man="1"/>
    <brk id="73" max="10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561A3-F853-4E97-B335-1AF7256048BA}">
  <dimension ref="A1:H7"/>
  <sheetViews>
    <sheetView workbookViewId="0">
      <selection activeCell="C2" sqref="C2"/>
    </sheetView>
  </sheetViews>
  <sheetFormatPr baseColWidth="10" defaultColWidth="11.42578125" defaultRowHeight="15" x14ac:dyDescent="0.25"/>
  <cols>
    <col min="1" max="1" width="30.28515625" bestFit="1" customWidth="1"/>
    <col min="2" max="4" width="12.42578125" bestFit="1" customWidth="1"/>
    <col min="6" max="6" width="12.42578125" bestFit="1" customWidth="1"/>
    <col min="8" max="8" width="12.42578125" bestFit="1" customWidth="1"/>
  </cols>
  <sheetData>
    <row r="1" spans="1:8" x14ac:dyDescent="0.25">
      <c r="A1" t="s">
        <v>3</v>
      </c>
      <c r="B1" t="s">
        <v>145</v>
      </c>
      <c r="D1" t="s">
        <v>146</v>
      </c>
      <c r="F1" t="s">
        <v>147</v>
      </c>
      <c r="H1" t="s">
        <v>148</v>
      </c>
    </row>
    <row r="2" spans="1:8" x14ac:dyDescent="0.25">
      <c r="A2" t="s">
        <v>149</v>
      </c>
      <c r="B2" s="100">
        <v>5000</v>
      </c>
      <c r="C2" s="100">
        <f>B2*1.21</f>
        <v>6050</v>
      </c>
      <c r="D2" s="100">
        <v>0</v>
      </c>
      <c r="E2" s="100"/>
      <c r="F2" s="100">
        <v>0</v>
      </c>
      <c r="G2" s="100"/>
      <c r="H2" s="100">
        <v>5000</v>
      </c>
    </row>
    <row r="3" spans="1:8" x14ac:dyDescent="0.25">
      <c r="A3" t="s">
        <v>150</v>
      </c>
      <c r="B3" s="100">
        <v>205466.33</v>
      </c>
      <c r="C3" s="100">
        <f t="shared" ref="C3:C6" si="0">B3*1.21</f>
        <v>248614.25929999998</v>
      </c>
      <c r="D3" s="100">
        <v>205466.33</v>
      </c>
      <c r="E3" s="100"/>
      <c r="F3" s="100">
        <v>205466.33</v>
      </c>
      <c r="G3" s="100"/>
      <c r="H3" s="100">
        <v>616398.99</v>
      </c>
    </row>
    <row r="4" spans="1:8" x14ac:dyDescent="0.25">
      <c r="A4" t="s">
        <v>151</v>
      </c>
      <c r="B4" s="100">
        <v>50000</v>
      </c>
      <c r="C4" s="100">
        <f t="shared" si="0"/>
        <v>60500</v>
      </c>
      <c r="D4" s="100">
        <v>50000</v>
      </c>
      <c r="E4" s="100"/>
      <c r="F4" s="100">
        <v>50000</v>
      </c>
      <c r="G4" s="100"/>
      <c r="H4" s="100">
        <v>150000</v>
      </c>
    </row>
    <row r="5" spans="1:8" x14ac:dyDescent="0.25">
      <c r="A5" t="s">
        <v>152</v>
      </c>
      <c r="B5" s="100">
        <v>4150</v>
      </c>
      <c r="C5" s="100">
        <f t="shared" si="0"/>
        <v>5021.5</v>
      </c>
      <c r="D5" s="100">
        <v>4250</v>
      </c>
      <c r="E5" s="100"/>
      <c r="F5" s="100">
        <v>3430</v>
      </c>
      <c r="G5" s="100"/>
      <c r="H5" s="100">
        <v>11830</v>
      </c>
    </row>
    <row r="6" spans="1:8" x14ac:dyDescent="0.25">
      <c r="A6" t="s">
        <v>153</v>
      </c>
      <c r="B6" s="100">
        <v>0</v>
      </c>
      <c r="C6" s="100">
        <f t="shared" si="0"/>
        <v>0</v>
      </c>
      <c r="D6" s="100">
        <v>0</v>
      </c>
      <c r="E6" s="100"/>
      <c r="F6" s="100">
        <v>2000</v>
      </c>
      <c r="G6" s="100"/>
      <c r="H6" s="100">
        <v>2000</v>
      </c>
    </row>
    <row r="7" spans="1:8" x14ac:dyDescent="0.25">
      <c r="A7" t="s">
        <v>154</v>
      </c>
      <c r="B7" s="100">
        <v>264616.33</v>
      </c>
      <c r="C7" s="100"/>
      <c r="D7" s="100">
        <v>259716.33</v>
      </c>
      <c r="E7" s="100"/>
      <c r="F7" s="100">
        <v>260896.33</v>
      </c>
      <c r="G7" s="100"/>
      <c r="H7" s="100">
        <v>785228.99</v>
      </c>
    </row>
  </sheetData>
  <sheetProtection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NALITZADES xmlns="e1296c0f-46a6-4d6a-9ab4-c9f2bdfc5ac5" xsi:nil="true"/>
    <Responsable xmlns="e1296c0f-46a6-4d6a-9ab4-c9f2bdfc5ac5" xsi:nil="true"/>
    <Codi xmlns="e1296c0f-46a6-4d6a-9ab4-c9f2bdfc5ac5" xsi:nil="true"/>
    <TaxCatchAll xmlns="9d73bff7-372a-433f-a34e-6f9cec3ff811" xsi:nil="true"/>
    <EC xmlns="e1296c0f-46a6-4d6a-9ab4-c9f2bdfc5ac5" xsi:nil="true"/>
    <Responsabletreballs_x002f_obres xmlns="e1296c0f-46a6-4d6a-9ab4-c9f2bdfc5ac5" xsi:nil="true"/>
    <Tipologia xmlns="e1296c0f-46a6-4d6a-9ab4-c9f2bdfc5ac5" xsi:nil="true"/>
    <SC xmlns="e1296c0f-46a6-4d6a-9ab4-c9f2bdfc5ac5" xsi:nil="true"/>
    <lcf76f155ced4ddcb4097134ff3c332f xmlns="e1296c0f-46a6-4d6a-9ab4-c9f2bdfc5ac5">
      <Terms xmlns="http://schemas.microsoft.com/office/infopath/2007/PartnerControls"/>
    </lcf76f155ced4ddcb4097134ff3c332f>
    <Ubicaci_x00f3_ xmlns="e1296c0f-46a6-4d6a-9ab4-c9f2bdfc5ac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A8CF04EC1F19409AF099C17C7E489E" ma:contentTypeVersion="30" ma:contentTypeDescription="Create a new document." ma:contentTypeScope="" ma:versionID="2b2d1e07d169850833935f9397516ef0">
  <xsd:schema xmlns:xsd="http://www.w3.org/2001/XMLSchema" xmlns:xs="http://www.w3.org/2001/XMLSchema" xmlns:p="http://schemas.microsoft.com/office/2006/metadata/properties" xmlns:ns2="e1296c0f-46a6-4d6a-9ab4-c9f2bdfc5ac5" xmlns:ns3="9d73bff7-372a-433f-a34e-6f9cec3ff811" targetNamespace="http://schemas.microsoft.com/office/2006/metadata/properties" ma:root="true" ma:fieldsID="e196fb8024ce7c9f5a745e1480fcc999" ns2:_="" ns3:_="">
    <xsd:import namespace="e1296c0f-46a6-4d6a-9ab4-c9f2bdfc5ac5"/>
    <xsd:import namespace="9d73bff7-372a-433f-a34e-6f9cec3ff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Codi" minOccurs="0"/>
                <xsd:element ref="ns2:Ubicaci_x00f3_" minOccurs="0"/>
                <xsd:element ref="ns2:Tipologia" minOccurs="0"/>
                <xsd:element ref="ns2:Responsable" minOccurs="0"/>
                <xsd:element ref="ns2:SC" minOccurs="0"/>
                <xsd:element ref="ns2:lcf76f155ced4ddcb4097134ff3c332f" minOccurs="0"/>
                <xsd:element ref="ns3:TaxCatchAll" minOccurs="0"/>
                <xsd:element ref="ns2:FINALITZADES" minOccurs="0"/>
                <xsd:element ref="ns2:EC" minOccurs="0"/>
                <xsd:element ref="ns2:MediaServiceObjectDetectorVersions" minOccurs="0"/>
                <xsd:element ref="ns2:Responsabletreballs_x002f_obr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296c0f-46a6-4d6a-9ab4-c9f2bdfc5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Codi" ma:index="21" nillable="true" ma:displayName="Codi" ma:format="Dropdown" ma:internalName="Codi">
      <xsd:simpleType>
        <xsd:restriction base="dms:Text">
          <xsd:maxLength value="255"/>
        </xsd:restriction>
      </xsd:simpleType>
    </xsd:element>
    <xsd:element name="Ubicaci_x00f3_" ma:index="22" nillable="true" ma:displayName="Ubicació" ma:format="Dropdown" ma:internalName="Ubicaci_x00f3_">
      <xsd:simpleType>
        <xsd:restriction base="dms:Text">
          <xsd:maxLength value="255"/>
        </xsd:restriction>
      </xsd:simpleType>
    </xsd:element>
    <xsd:element name="Tipologia" ma:index="23" nillable="true" ma:displayName="Tipologia" ma:format="Dropdown" ma:internalName="Tipologia">
      <xsd:simpleType>
        <xsd:restriction base="dms:Text">
          <xsd:maxLength value="255"/>
        </xsd:restriction>
      </xsd:simpleType>
    </xsd:element>
    <xsd:element name="Responsable" ma:index="24" nillable="true" ma:displayName="Responsable" ma:format="Dropdown" ma:internalName="Responsable">
      <xsd:simpleType>
        <xsd:restriction base="dms:Text">
          <xsd:maxLength value="255"/>
        </xsd:restriction>
      </xsd:simpleType>
    </xsd:element>
    <xsd:element name="SC" ma:index="25" nillable="true" ma:displayName="SC" ma:format="Dropdown" ma:internalName="SC">
      <xsd:simpleType>
        <xsd:restriction base="dms:Text">
          <xsd:maxLength value="255"/>
        </xsd:restriction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INALITZADES" ma:index="29" nillable="true" ma:displayName="FINALITZADES" ma:format="Dropdown" ma:internalName="FINALITZADES">
      <xsd:simpleType>
        <xsd:restriction base="dms:Text">
          <xsd:maxLength value="255"/>
        </xsd:restriction>
      </xsd:simpleType>
    </xsd:element>
    <xsd:element name="EC" ma:index="30" nillable="true" ma:displayName="EC" ma:format="Dropdown" ma:internalName="EC">
      <xsd:simpleType>
        <xsd:restriction base="dms:Text">
          <xsd:maxLength value="255"/>
        </xsd:restriction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Responsabletreballs_x002f_obres" ma:index="32" nillable="true" ma:displayName="Responsable treballs/obres" ma:format="Dropdown" ma:internalName="Responsabletreballs_x002f_obres">
      <xsd:simpleType>
        <xsd:restriction base="dms:Text">
          <xsd:maxLength value="255"/>
        </xsd:restriction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73bff7-372a-433f-a34e-6f9cec3ff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c716059b-2adc-4b6f-bed3-c335765e012c}" ma:internalName="TaxCatchAll" ma:showField="CatchAllData" ma:web="9d73bff7-372a-433f-a34e-6f9cec3ff8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B2A54D-08A0-4968-BD15-E283216E92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1E8307-6947-4461-B2B8-EED642B95C18}">
  <ds:schemaRefs>
    <ds:schemaRef ds:uri="http://schemas.microsoft.com/office/2006/metadata/properties"/>
    <ds:schemaRef ds:uri="http://schemas.microsoft.com/office/infopath/2007/PartnerControls"/>
    <ds:schemaRef ds:uri="e1296c0f-46a6-4d6a-9ab4-c9f2bdfc5ac5"/>
    <ds:schemaRef ds:uri="9d73bff7-372a-433f-a34e-6f9cec3ff811"/>
  </ds:schemaRefs>
</ds:datastoreItem>
</file>

<file path=customXml/itemProps3.xml><?xml version="1.0" encoding="utf-8"?>
<ds:datastoreItem xmlns:ds="http://schemas.openxmlformats.org/officeDocument/2006/customXml" ds:itemID="{18491FA0-56DD-4A28-916D-AFA48BBAC0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296c0f-46a6-4d6a-9ab4-c9f2bdfc5ac5"/>
    <ds:schemaRef ds:uri="9d73bff7-372a-433f-a34e-6f9cec3ff8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QP unitaris</vt:lpstr>
      <vt:lpstr>Pressupost</vt:lpstr>
      <vt:lpstr>IMPORTS AMB IVA</vt:lpstr>
      <vt:lpstr>Pressupost!Área_de_impresión</vt:lpstr>
      <vt:lpstr>'QP unitaris'!Área_de_impresión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Sonia De La Torre Del Sol</dc:creator>
  <cp:keywords/>
  <dc:description/>
  <cp:lastModifiedBy>Jose Manuel Yeste Gonzalez</cp:lastModifiedBy>
  <cp:revision/>
  <dcterms:created xsi:type="dcterms:W3CDTF">2020-02-04T12:11:02Z</dcterms:created>
  <dcterms:modified xsi:type="dcterms:W3CDTF">2025-11-14T11:52:56Z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0x01010085A8CF04EC1F19409AF099C17C7E489E</vt:lpwstr>
  </property>
  <property fmtid="{D5CDD505-2E9C-101B-9397-08002B2CF9AE}" pid="3" name="MediaServiceImageTags">
    <vt:lpwstr/>
  </property>
</Properties>
</file>